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11595" activeTab="1"/>
  </bookViews>
  <sheets>
    <sheet name="Agenda" sheetId="17" r:id="rId1"/>
    <sheet name="RUTF Narrative" sheetId="14" r:id="rId2"/>
    <sheet name="RUTF-Financial Summary" sheetId="10" r:id="rId3"/>
    <sheet name="525 Traffic Signal Ops" sheetId="2" r:id="rId4"/>
    <sheet name="511 Public Works" sheetId="3" r:id="rId5"/>
    <sheet name="521 Street Mtn" sheetId="1" r:id="rId6"/>
    <sheet name="523 Snow Removal" sheetId="4" r:id="rId7"/>
    <sheet name="526 Fleet Mtn" sheetId="5" r:id="rId8"/>
    <sheet name="527 ROW Mtn" sheetId="6" r:id="rId9"/>
    <sheet name="528 Bridges" sheetId="7" r:id="rId10"/>
    <sheet name="529 CapitalProj" sheetId="8" r:id="rId11"/>
    <sheet name="Transit Narrative" sheetId="15" r:id="rId12"/>
    <sheet name="Transit Financial" sheetId="11" r:id="rId13"/>
    <sheet name="Marina-Building Narrative" sheetId="16" r:id="rId14"/>
    <sheet name="Marina" sheetId="12" r:id="rId15"/>
    <sheet name="Amenities Bldg" sheetId="13" r:id="rId16"/>
    <sheet name="GF Add'l Revenue Options" sheetId="19" r:id="rId17"/>
  </sheets>
  <definedNames>
    <definedName name="_xlnm.Print_Area" localSheetId="4">'511 Public Works'!$A$4:$G$102</definedName>
    <definedName name="_xlnm.Print_Area" localSheetId="5">'521 Street Mtn'!$A$3:$G$134</definedName>
    <definedName name="_xlnm.Print_Area" localSheetId="7">'526 Fleet Mtn'!$A$3:$G$66</definedName>
    <definedName name="_xlnm.Print_Area" localSheetId="14">Marina!$A$4:$J$89</definedName>
    <definedName name="_xlnm.Print_Area" localSheetId="12">'Transit Financial'!$A$5:$H$331</definedName>
    <definedName name="_xlnm.Print_Titles" localSheetId="4">'511 Public Works'!$1:$3</definedName>
    <definedName name="_xlnm.Print_Titles" localSheetId="5">'521 Street Mtn'!$1:$2</definedName>
    <definedName name="_xlnm.Print_Titles" localSheetId="7">'526 Fleet Mtn'!$1:$2</definedName>
    <definedName name="_xlnm.Print_Titles" localSheetId="14">Marina!$1:$3</definedName>
    <definedName name="_xlnm.Print_Titles" localSheetId="12">'Transit Financial'!$1:$4</definedName>
  </definedNames>
  <calcPr calcId="114210" fullCalcOnLoad="1"/>
</workbook>
</file>

<file path=xl/calcChain.xml><?xml version="1.0" encoding="utf-8"?>
<calcChain xmlns="http://schemas.openxmlformats.org/spreadsheetml/2006/main">
  <c r="C40" i="3"/>
  <c r="C31"/>
  <c r="C30"/>
  <c r="C29"/>
  <c r="C8" i="10"/>
  <c r="C9" i="13"/>
  <c r="F13" i="11"/>
  <c r="E13"/>
  <c r="D13"/>
  <c r="C13"/>
  <c r="F12"/>
  <c r="E12"/>
  <c r="D12"/>
  <c r="C12"/>
  <c r="F11"/>
  <c r="F10"/>
  <c r="F9"/>
  <c r="F8"/>
  <c r="E11"/>
  <c r="E10"/>
  <c r="E9"/>
  <c r="E8"/>
  <c r="D11"/>
  <c r="D10"/>
  <c r="D9"/>
  <c r="D8"/>
  <c r="C11"/>
  <c r="C10"/>
  <c r="C9"/>
  <c r="C8"/>
  <c r="F6"/>
  <c r="E6"/>
  <c r="D6"/>
  <c r="C6"/>
  <c r="G20" i="13"/>
  <c r="F20"/>
  <c r="E20"/>
  <c r="D20"/>
  <c r="G7"/>
  <c r="G22"/>
  <c r="F7"/>
  <c r="F22"/>
  <c r="E7"/>
  <c r="E22"/>
  <c r="D7"/>
  <c r="C5"/>
  <c r="C7"/>
  <c r="G87" i="12"/>
  <c r="F87"/>
  <c r="E87"/>
  <c r="D87"/>
  <c r="C87"/>
  <c r="G78"/>
  <c r="G76"/>
  <c r="G83"/>
  <c r="G85"/>
  <c r="G89"/>
  <c r="F76"/>
  <c r="F83"/>
  <c r="E76"/>
  <c r="E83"/>
  <c r="D76"/>
  <c r="D83"/>
  <c r="C76"/>
  <c r="G18"/>
  <c r="F18"/>
  <c r="E18"/>
  <c r="D18"/>
  <c r="D85"/>
  <c r="D89"/>
  <c r="C18"/>
  <c r="C81"/>
  <c r="D22" i="13"/>
  <c r="C83" i="12"/>
  <c r="C85"/>
  <c r="C89"/>
  <c r="E85"/>
  <c r="E89"/>
  <c r="C19" i="13"/>
  <c r="C20"/>
  <c r="C22"/>
  <c r="F85" i="12"/>
  <c r="F89"/>
  <c r="G320" i="11"/>
  <c r="F320"/>
  <c r="E320"/>
  <c r="D320"/>
  <c r="C320"/>
  <c r="H308"/>
  <c r="H320"/>
  <c r="G306"/>
  <c r="G322"/>
  <c r="F306"/>
  <c r="E306"/>
  <c r="D306"/>
  <c r="D322"/>
  <c r="C306"/>
  <c r="C322"/>
  <c r="H296"/>
  <c r="H294"/>
  <c r="H286"/>
  <c r="G286"/>
  <c r="G288"/>
  <c r="F286"/>
  <c r="E286"/>
  <c r="D286"/>
  <c r="D288"/>
  <c r="C286"/>
  <c r="C288"/>
  <c r="H253"/>
  <c r="G253"/>
  <c r="F253"/>
  <c r="E253"/>
  <c r="D253"/>
  <c r="C253"/>
  <c r="F228"/>
  <c r="E228"/>
  <c r="E230"/>
  <c r="D228"/>
  <c r="C228"/>
  <c r="G187"/>
  <c r="H165"/>
  <c r="H228"/>
  <c r="G165"/>
  <c r="F159"/>
  <c r="E159"/>
  <c r="D159"/>
  <c r="C159"/>
  <c r="G147"/>
  <c r="H146"/>
  <c r="H129"/>
  <c r="H135"/>
  <c r="G129"/>
  <c r="F129"/>
  <c r="E129"/>
  <c r="D129"/>
  <c r="D135"/>
  <c r="C129"/>
  <c r="H60"/>
  <c r="G60"/>
  <c r="F60"/>
  <c r="E60"/>
  <c r="D60"/>
  <c r="C60"/>
  <c r="F36"/>
  <c r="E36"/>
  <c r="D36"/>
  <c r="C36"/>
  <c r="C135"/>
  <c r="G135"/>
  <c r="G228"/>
  <c r="D230"/>
  <c r="D324"/>
  <c r="D326"/>
  <c r="F288"/>
  <c r="E135"/>
  <c r="F230"/>
  <c r="H288"/>
  <c r="F322"/>
  <c r="F324"/>
  <c r="F326"/>
  <c r="F135"/>
  <c r="C230"/>
  <c r="E288"/>
  <c r="E322"/>
  <c r="G159"/>
  <c r="H306"/>
  <c r="H159"/>
  <c r="C324"/>
  <c r="C326"/>
  <c r="E324"/>
  <c r="E326"/>
  <c r="H322"/>
  <c r="H230"/>
  <c r="G230"/>
  <c r="G324"/>
  <c r="H324"/>
  <c r="C68" i="1"/>
  <c r="C43"/>
  <c r="C36"/>
  <c r="C39" i="5"/>
  <c r="C95" i="3"/>
  <c r="C7" i="5"/>
  <c r="C31" i="10"/>
  <c r="C30"/>
  <c r="G9" i="8"/>
  <c r="G48" i="10"/>
  <c r="G10" i="7"/>
  <c r="G46" i="10"/>
  <c r="G31" i="6"/>
  <c r="G33"/>
  <c r="G44" i="10"/>
  <c r="G24" i="6"/>
  <c r="G64" i="5"/>
  <c r="G66"/>
  <c r="G42" i="10"/>
  <c r="G33" i="5"/>
  <c r="G10" i="4"/>
  <c r="G40" i="10"/>
  <c r="G130" i="1"/>
  <c r="G134"/>
  <c r="G38" i="10"/>
  <c r="G44" i="1"/>
  <c r="G97" i="3"/>
  <c r="G102"/>
  <c r="G36" i="10"/>
  <c r="G95" i="3"/>
  <c r="G42"/>
  <c r="G19" i="2"/>
  <c r="G34" i="10"/>
  <c r="F17" i="2"/>
  <c r="E17"/>
  <c r="D17"/>
  <c r="C17"/>
  <c r="G17"/>
  <c r="G12"/>
  <c r="G7" i="5"/>
  <c r="G31" i="10"/>
  <c r="G11" i="3"/>
  <c r="G18"/>
  <c r="G29" i="10"/>
  <c r="G30"/>
  <c r="G27"/>
  <c r="D30"/>
  <c r="D7" i="5"/>
  <c r="D31" i="10"/>
  <c r="G49"/>
  <c r="G32"/>
  <c r="C9" i="8"/>
  <c r="C48" i="10"/>
  <c r="D9" i="8"/>
  <c r="C10" i="7"/>
  <c r="C46" i="10"/>
  <c r="D10" i="7"/>
  <c r="D46" i="10"/>
  <c r="C31" i="6"/>
  <c r="D31"/>
  <c r="C24"/>
  <c r="D24"/>
  <c r="D33"/>
  <c r="D44" i="10"/>
  <c r="C64" i="5"/>
  <c r="D64"/>
  <c r="C33"/>
  <c r="D33"/>
  <c r="C10" i="4"/>
  <c r="C40" i="10"/>
  <c r="D10" i="4"/>
  <c r="D40" i="10"/>
  <c r="C130" i="1"/>
  <c r="D130"/>
  <c r="D44"/>
  <c r="D95" i="3"/>
  <c r="C42"/>
  <c r="D42"/>
  <c r="C18"/>
  <c r="C29" i="10"/>
  <c r="D18" i="3"/>
  <c r="D29" i="10"/>
  <c r="D48"/>
  <c r="C27"/>
  <c r="D27"/>
  <c r="C12" i="2"/>
  <c r="C19"/>
  <c r="C34" i="10"/>
  <c r="D12" i="2"/>
  <c r="D19"/>
  <c r="D34" i="10"/>
  <c r="F30"/>
  <c r="E30"/>
  <c r="F27"/>
  <c r="E27"/>
  <c r="F9" i="8"/>
  <c r="F48" i="10"/>
  <c r="E9" i="8"/>
  <c r="F10" i="7"/>
  <c r="F46" i="10"/>
  <c r="E10" i="7"/>
  <c r="F31" i="6"/>
  <c r="E31"/>
  <c r="F24"/>
  <c r="E24"/>
  <c r="F64" i="5"/>
  <c r="E64"/>
  <c r="F33"/>
  <c r="E33"/>
  <c r="F7"/>
  <c r="F31" i="10"/>
  <c r="E7" i="5"/>
  <c r="F10" i="4"/>
  <c r="F40" i="10"/>
  <c r="E10" i="4"/>
  <c r="E40" i="10"/>
  <c r="F130" i="1"/>
  <c r="F44"/>
  <c r="F95" i="3"/>
  <c r="E95"/>
  <c r="F42"/>
  <c r="F102"/>
  <c r="F36" i="10"/>
  <c r="E42" i="3"/>
  <c r="F18"/>
  <c r="F29" i="10"/>
  <c r="E18" i="3"/>
  <c r="F12" i="2"/>
  <c r="F19"/>
  <c r="F34" i="10"/>
  <c r="E12" i="2"/>
  <c r="F134" i="1"/>
  <c r="F38" i="10"/>
  <c r="F66" i="5"/>
  <c r="F42" i="10"/>
  <c r="G51"/>
  <c r="C33" i="6"/>
  <c r="C44" i="10"/>
  <c r="C66" i="5"/>
  <c r="C42" i="10"/>
  <c r="C102" i="3"/>
  <c r="C36" i="10"/>
  <c r="E102" i="3"/>
  <c r="F32" i="10"/>
  <c r="E46"/>
  <c r="C32"/>
  <c r="E31"/>
  <c r="E48"/>
  <c r="E66" i="5"/>
  <c r="E29" i="10"/>
  <c r="D32"/>
  <c r="E19" i="2"/>
  <c r="D66" i="5"/>
  <c r="D42" i="10"/>
  <c r="D134" i="1"/>
  <c r="D38" i="10"/>
  <c r="D102" i="3"/>
  <c r="D36" i="10"/>
  <c r="F33" i="6"/>
  <c r="F44" i="10"/>
  <c r="F49"/>
  <c r="F51"/>
  <c r="E33" i="6"/>
  <c r="E130" i="1"/>
  <c r="E44"/>
  <c r="C44"/>
  <c r="E134"/>
  <c r="E42" i="10"/>
  <c r="E44"/>
  <c r="E34"/>
  <c r="E32"/>
  <c r="E36"/>
  <c r="D49"/>
  <c r="D51"/>
  <c r="C134" i="1"/>
  <c r="C38" i="10"/>
  <c r="C49"/>
  <c r="C51"/>
  <c r="E38"/>
  <c r="E49"/>
  <c r="E51"/>
</calcChain>
</file>

<file path=xl/comments1.xml><?xml version="1.0" encoding="utf-8"?>
<comments xmlns="http://schemas.openxmlformats.org/spreadsheetml/2006/main">
  <authors>
    <author>Anita Dalton</author>
  </authors>
  <commentList>
    <comment ref="C8" authorId="0">
      <text>
        <r>
          <rPr>
            <sz val="9"/>
            <color indexed="81"/>
            <rFont val="Tahoma"/>
            <family val="2"/>
          </rPr>
          <t xml:space="preserve">Used $98 per capita even tho $98.50 on IA League of Cities </t>
        </r>
      </text>
    </comment>
  </commentList>
</comments>
</file>

<file path=xl/comments2.xml><?xml version="1.0" encoding="utf-8"?>
<comments xmlns="http://schemas.openxmlformats.org/spreadsheetml/2006/main">
  <authors>
    <author>Anita Dalton</author>
  </authors>
  <commentList>
    <comment ref="C9" authorId="0">
      <text>
        <r>
          <rPr>
            <sz val="9"/>
            <color indexed="81"/>
            <rFont val="Tahoma"/>
            <charset val="1"/>
          </rPr>
          <t>Mtn of traffic signals &amp; city owned street lights</t>
        </r>
      </text>
    </comment>
    <comment ref="C11" authorId="0">
      <text>
        <r>
          <rPr>
            <sz val="9"/>
            <color indexed="81"/>
            <rFont val="Tahoma"/>
            <charset val="1"/>
          </rPr>
          <t xml:space="preserve">Major repairs to intersection signals
</t>
        </r>
      </text>
    </comment>
  </commentList>
</comments>
</file>

<file path=xl/comments3.xml><?xml version="1.0" encoding="utf-8"?>
<comments xmlns="http://schemas.openxmlformats.org/spreadsheetml/2006/main">
  <authors>
    <author>Anita Dalton</author>
  </authors>
  <commentList>
    <comment ref="C58" authorId="0">
      <text>
        <r>
          <rPr>
            <sz val="9"/>
            <color indexed="81"/>
            <rFont val="Tahoma"/>
            <charset val="1"/>
          </rPr>
          <t xml:space="preserve">McClure - surveying; misc, $50k; $20k local match for West Deer Creek Bridge Project
</t>
        </r>
      </text>
    </comment>
    <comment ref="C79" authorId="0">
      <text>
        <r>
          <rPr>
            <sz val="9"/>
            <color indexed="81"/>
            <rFont val="Tahoma"/>
            <charset val="1"/>
          </rPr>
          <t>New AutoCAD &amp; other yearly mtn</t>
        </r>
      </text>
    </comment>
    <comment ref="C97" authorId="0">
      <text>
        <r>
          <rPr>
            <sz val="9"/>
            <color indexed="81"/>
            <rFont val="Tahoma"/>
            <charset val="1"/>
          </rPr>
          <t>Emergency Street Repairs</t>
        </r>
      </text>
    </comment>
    <comment ref="C98" authorId="0">
      <text>
        <r>
          <rPr>
            <sz val="9"/>
            <color indexed="81"/>
            <rFont val="Tahoma"/>
            <charset val="1"/>
          </rPr>
          <t xml:space="preserve">ADA curb ramps $100k; compliance needed on every intersection by 2037
</t>
        </r>
      </text>
    </comment>
  </commentList>
</comments>
</file>

<file path=xl/comments4.xml><?xml version="1.0" encoding="utf-8"?>
<comments xmlns="http://schemas.openxmlformats.org/spreadsheetml/2006/main">
  <authors>
    <author>Anita Dalton</author>
  </authors>
  <commentList>
    <comment ref="C85" authorId="0">
      <text>
        <r>
          <rPr>
            <sz val="9"/>
            <color indexed="81"/>
            <rFont val="Tahoma"/>
            <charset val="1"/>
          </rPr>
          <t>$15k pavement markings; $35k crack sealing; $25k County grading of annex; $35k chip sealing</t>
        </r>
      </text>
    </comment>
  </commentList>
</comments>
</file>

<file path=xl/comments5.xml><?xml version="1.0" encoding="utf-8"?>
<comments xmlns="http://schemas.openxmlformats.org/spreadsheetml/2006/main">
  <authors>
    <author>Anita Dalton</author>
  </authors>
  <commentList>
    <comment ref="C6" authorId="0">
      <text>
        <r>
          <rPr>
            <sz val="9"/>
            <color indexed="81"/>
            <rFont val="Tahoma"/>
            <charset val="1"/>
          </rPr>
          <t xml:space="preserve">The City has 2 very talented mechanics that are able to maintain the City's fleet of vehicles.  These are charges to other City depts for vehicle maintenance
</t>
        </r>
      </text>
    </comment>
  </commentList>
</comments>
</file>

<file path=xl/comments6.xml><?xml version="1.0" encoding="utf-8"?>
<comments xmlns="http://schemas.openxmlformats.org/spreadsheetml/2006/main">
  <authors>
    <author>Anita Dalton</author>
  </authors>
  <commentList>
    <comment ref="C29" authorId="0">
      <text>
        <r>
          <rPr>
            <sz val="9"/>
            <color indexed="81"/>
            <rFont val="Tahoma"/>
            <family val="2"/>
          </rPr>
          <t>Tree Inventory
75% pd from RUTF</t>
        </r>
      </text>
    </comment>
  </commentList>
</comments>
</file>

<file path=xl/comments7.xml><?xml version="1.0" encoding="utf-8"?>
<comments xmlns="http://schemas.openxmlformats.org/spreadsheetml/2006/main">
  <authors>
    <author>Anita Dalton</author>
  </authors>
  <commentList>
    <comment ref="C133" authorId="0">
      <text>
        <r>
          <rPr>
            <sz val="9"/>
            <color indexed="81"/>
            <rFont val="Tahoma"/>
            <family val="2"/>
          </rPr>
          <t xml:space="preserve">To Fund 555 - Equipment Replacement Fund
</t>
        </r>
      </text>
    </comment>
  </commentList>
</comments>
</file>

<file path=xl/comments8.xml><?xml version="1.0" encoding="utf-8"?>
<comments xmlns="http://schemas.openxmlformats.org/spreadsheetml/2006/main">
  <authors>
    <author>Anita Dalton</author>
  </authors>
  <commentList>
    <comment ref="C25" authorId="0">
      <text>
        <r>
          <rPr>
            <sz val="9"/>
            <color indexed="81"/>
            <rFont val="Tahoma"/>
            <family val="2"/>
          </rPr>
          <t>We have never budgeted Depreciation Expense before - Non-Cash entry</t>
        </r>
      </text>
    </comment>
    <comment ref="C37" authorId="0">
      <text>
        <r>
          <rPr>
            <sz val="9"/>
            <color indexed="81"/>
            <rFont val="Tahoma"/>
            <family val="2"/>
          </rPr>
          <t xml:space="preserve">$40/month
+ Spider Removal Svcs
</t>
        </r>
      </text>
    </comment>
    <comment ref="C48" authorId="0">
      <text>
        <r>
          <rPr>
            <sz val="9"/>
            <color indexed="81"/>
            <rFont val="Tahoma"/>
            <family val="2"/>
          </rPr>
          <t>$107/month</t>
        </r>
      </text>
    </comment>
    <comment ref="C50" authorId="0">
      <text>
        <r>
          <rPr>
            <sz val="9"/>
            <color indexed="81"/>
            <rFont val="Tahoma"/>
            <family val="2"/>
          </rPr>
          <t>More retail items than in previous years.</t>
        </r>
      </text>
    </comment>
    <comment ref="C74" authorId="0">
      <text>
        <r>
          <rPr>
            <sz val="9"/>
            <color indexed="81"/>
            <rFont val="Tahoma"/>
            <family val="2"/>
          </rPr>
          <t>Continuous maintenance of the rock by the sidewalk for safety issues</t>
        </r>
      </text>
    </comment>
  </commentList>
</comments>
</file>

<file path=xl/comments9.xml><?xml version="1.0" encoding="utf-8"?>
<comments xmlns="http://schemas.openxmlformats.org/spreadsheetml/2006/main">
  <authors>
    <author>Anita Dalton</author>
  </authors>
  <commentList>
    <comment ref="C9" authorId="0">
      <text>
        <r>
          <rPr>
            <sz val="9"/>
            <color indexed="81"/>
            <rFont val="Tahoma"/>
            <charset val="1"/>
          </rPr>
          <t>Including $40k for Candlelight flooring repairs</t>
        </r>
      </text>
    </comment>
  </commentList>
</comments>
</file>

<file path=xl/sharedStrings.xml><?xml version="1.0" encoding="utf-8"?>
<sst xmlns="http://schemas.openxmlformats.org/spreadsheetml/2006/main" count="1743" uniqueCount="680">
  <si>
    <t>231.3.521</t>
  </si>
  <si>
    <t>6010.00</t>
  </si>
  <si>
    <t>FT Wages</t>
  </si>
  <si>
    <t>6030.00</t>
  </si>
  <si>
    <t>Temp Wages</t>
  </si>
  <si>
    <t>6040.00</t>
  </si>
  <si>
    <t>Regular OT</t>
  </si>
  <si>
    <t>6040.02</t>
  </si>
  <si>
    <t>OT Double</t>
  </si>
  <si>
    <t>6040.03</t>
  </si>
  <si>
    <t>CT Lump</t>
  </si>
  <si>
    <t>6061.00</t>
  </si>
  <si>
    <t>Longevity Pay</t>
  </si>
  <si>
    <t>6062.02</t>
  </si>
  <si>
    <t>Holiday Double</t>
  </si>
  <si>
    <t>6063.00</t>
  </si>
  <si>
    <t>Sick Bonus</t>
  </si>
  <si>
    <t>6064.01</t>
  </si>
  <si>
    <t>Vacation</t>
  </si>
  <si>
    <t>6065.00</t>
  </si>
  <si>
    <t>Stand By</t>
  </si>
  <si>
    <t>6065.01</t>
  </si>
  <si>
    <t>On Call</t>
  </si>
  <si>
    <t>6065.02</t>
  </si>
  <si>
    <t>Call 1.5</t>
  </si>
  <si>
    <t>6065.03</t>
  </si>
  <si>
    <t>OnCall 2X</t>
  </si>
  <si>
    <t>6066.00</t>
  </si>
  <si>
    <t>Out of Rank</t>
  </si>
  <si>
    <t>6066.01</t>
  </si>
  <si>
    <t>Differential pay</t>
  </si>
  <si>
    <t>6069.00</t>
  </si>
  <si>
    <t>Severance Pay</t>
  </si>
  <si>
    <t>6069.01</t>
  </si>
  <si>
    <t>Incentive Pay</t>
  </si>
  <si>
    <t>6099.02</t>
  </si>
  <si>
    <t>6110.00</t>
  </si>
  <si>
    <t>FICA</t>
  </si>
  <si>
    <t>6120.00</t>
  </si>
  <si>
    <t>Medicare</t>
  </si>
  <si>
    <t>6130.00</t>
  </si>
  <si>
    <t>IPERS</t>
  </si>
  <si>
    <t>6150.00</t>
  </si>
  <si>
    <t>Health Insurance</t>
  </si>
  <si>
    <t>6150.01</t>
  </si>
  <si>
    <t>Dental Insurance</t>
  </si>
  <si>
    <t>6150.02</t>
  </si>
  <si>
    <t>Retirement Insurance</t>
  </si>
  <si>
    <t>6150.03</t>
  </si>
  <si>
    <t>Life Insurance</t>
  </si>
  <si>
    <t>6150.04</t>
  </si>
  <si>
    <t>Disability Insurance</t>
  </si>
  <si>
    <t>6160.00</t>
  </si>
  <si>
    <t>Workman's Comp</t>
  </si>
  <si>
    <t>6182.00</t>
  </si>
  <si>
    <t>Auto Allowance</t>
  </si>
  <si>
    <t>6199.00</t>
  </si>
  <si>
    <t>ICMA Contribution</t>
  </si>
  <si>
    <t>6199.02</t>
  </si>
  <si>
    <t>Moving Expense</t>
  </si>
  <si>
    <t>6210.00</t>
  </si>
  <si>
    <t>Dues/Memberships</t>
  </si>
  <si>
    <t>6220.00</t>
  </si>
  <si>
    <t>Subscriptions/Publications</t>
  </si>
  <si>
    <t>6230.00</t>
  </si>
  <si>
    <t>Training</t>
  </si>
  <si>
    <t>6240.00</t>
  </si>
  <si>
    <t>Meetings/Conferences</t>
  </si>
  <si>
    <t>6416.02</t>
  </si>
  <si>
    <t>Uniform Rental</t>
  </si>
  <si>
    <t>6310.00</t>
  </si>
  <si>
    <t>Bldg Mtn</t>
  </si>
  <si>
    <t>6332.00</t>
  </si>
  <si>
    <t>Vehicle Repairs</t>
  </si>
  <si>
    <t>6340.00</t>
  </si>
  <si>
    <t>Office Repairs</t>
  </si>
  <si>
    <t>6350.00</t>
  </si>
  <si>
    <t>Operating Equipment Repairs</t>
  </si>
  <si>
    <t>6350.01</t>
  </si>
  <si>
    <t>Computer Mtn</t>
  </si>
  <si>
    <t>6371.00</t>
  </si>
  <si>
    <t>Utilities</t>
  </si>
  <si>
    <t>6372.00</t>
  </si>
  <si>
    <t>Landfill Fees</t>
  </si>
  <si>
    <t>6373.00</t>
  </si>
  <si>
    <t>Basic Phone</t>
  </si>
  <si>
    <t>6373.01</t>
  </si>
  <si>
    <t>Internet</t>
  </si>
  <si>
    <t>6373.02</t>
  </si>
  <si>
    <t>Long Distance</t>
  </si>
  <si>
    <t>6373.03</t>
  </si>
  <si>
    <t>Cell Phone</t>
  </si>
  <si>
    <t>6402.00</t>
  </si>
  <si>
    <t>Advertising</t>
  </si>
  <si>
    <t>6402.01</t>
  </si>
  <si>
    <t>Employment Ads</t>
  </si>
  <si>
    <t>6402.02</t>
  </si>
  <si>
    <t>Public Announcements</t>
  </si>
  <si>
    <t>6405.00</t>
  </si>
  <si>
    <t>Court Fees</t>
  </si>
  <si>
    <t>6406.00</t>
  </si>
  <si>
    <t>Insurance Deductible</t>
  </si>
  <si>
    <t>6406.01</t>
  </si>
  <si>
    <t>Claims</t>
  </si>
  <si>
    <t>6407.00</t>
  </si>
  <si>
    <t>Engineering Services</t>
  </si>
  <si>
    <t>6408.00</t>
  </si>
  <si>
    <t>General Liability</t>
  </si>
  <si>
    <t>6408.02</t>
  </si>
  <si>
    <t>Auto Liability</t>
  </si>
  <si>
    <t>6408.03</t>
  </si>
  <si>
    <t>Auto Damage</t>
  </si>
  <si>
    <t>6408.05</t>
  </si>
  <si>
    <t>Property Insurance</t>
  </si>
  <si>
    <t>6409.02</t>
  </si>
  <si>
    <t>Pest Services</t>
  </si>
  <si>
    <t>6411.00</t>
  </si>
  <si>
    <t>Legal Services</t>
  </si>
  <si>
    <t>6412.00</t>
  </si>
  <si>
    <t>Medical Services</t>
  </si>
  <si>
    <t>6412.01</t>
  </si>
  <si>
    <t>Medical NonEmployee</t>
  </si>
  <si>
    <t>6412.04</t>
  </si>
  <si>
    <t>Medical OTJ</t>
  </si>
  <si>
    <t>6414.00</t>
  </si>
  <si>
    <t>Printing Services</t>
  </si>
  <si>
    <t>6415.01</t>
  </si>
  <si>
    <t>Operating Equipment Rental</t>
  </si>
  <si>
    <t>6416.01</t>
  </si>
  <si>
    <t>Bldg Rentals</t>
  </si>
  <si>
    <t>6416.03</t>
  </si>
  <si>
    <t>Misc Rentals</t>
  </si>
  <si>
    <t>6418.00</t>
  </si>
  <si>
    <t>Tax Payments</t>
  </si>
  <si>
    <t>6419.00</t>
  </si>
  <si>
    <t>Technical Services</t>
  </si>
  <si>
    <t>6420.00</t>
  </si>
  <si>
    <t>Misc Expenses</t>
  </si>
  <si>
    <t>6420.01</t>
  </si>
  <si>
    <t>Refunds &amp; Reimbursement</t>
  </si>
  <si>
    <t>6490.00</t>
  </si>
  <si>
    <t>Other services</t>
  </si>
  <si>
    <t>6490.02</t>
  </si>
  <si>
    <t>Nursery Services</t>
  </si>
  <si>
    <t>6490.03</t>
  </si>
  <si>
    <t>Tree Removal</t>
  </si>
  <si>
    <t>6490.04</t>
  </si>
  <si>
    <t>Mowing/Landscaping</t>
  </si>
  <si>
    <t>6490.05</t>
  </si>
  <si>
    <t>Other Technical Svcs</t>
  </si>
  <si>
    <t>6499.01</t>
  </si>
  <si>
    <t>Security Services</t>
  </si>
  <si>
    <t>6499.04</t>
  </si>
  <si>
    <t>Other Services</t>
  </si>
  <si>
    <t>6499.05</t>
  </si>
  <si>
    <t>Snow Removal</t>
  </si>
  <si>
    <t>6499.06</t>
  </si>
  <si>
    <t>Grant Match</t>
  </si>
  <si>
    <t>6499.08</t>
  </si>
  <si>
    <t>Retiree Incentive</t>
  </si>
  <si>
    <t>6501.00</t>
  </si>
  <si>
    <t>Lab Supplies</t>
  </si>
  <si>
    <t>6501.02</t>
  </si>
  <si>
    <t>Salt</t>
  </si>
  <si>
    <t>6501.03</t>
  </si>
  <si>
    <t>Photographic Supplies</t>
  </si>
  <si>
    <t>6501.04</t>
  </si>
  <si>
    <t>Other Chemicals</t>
  </si>
  <si>
    <t>6504.00</t>
  </si>
  <si>
    <t>Minor Office Equipment</t>
  </si>
  <si>
    <t>6504.02</t>
  </si>
  <si>
    <t>Tools</t>
  </si>
  <si>
    <t>6504.03</t>
  </si>
  <si>
    <t>Minor Op Equipment</t>
  </si>
  <si>
    <t>6504.04</t>
  </si>
  <si>
    <t>Minor Eq Parts</t>
  </si>
  <si>
    <t>6506.00</t>
  </si>
  <si>
    <t>Office Supplies</t>
  </si>
  <si>
    <t>6506.01</t>
  </si>
  <si>
    <t>Paper Materials</t>
  </si>
  <si>
    <t>6507.00</t>
  </si>
  <si>
    <t>Software</t>
  </si>
  <si>
    <t>6507.01</t>
  </si>
  <si>
    <t>Landscaping</t>
  </si>
  <si>
    <t>6507.02</t>
  </si>
  <si>
    <t>Clothing Purchases</t>
  </si>
  <si>
    <t>6507.05</t>
  </si>
  <si>
    <t>Sanitation Supplies</t>
  </si>
  <si>
    <t>6507.06</t>
  </si>
  <si>
    <t>Gas</t>
  </si>
  <si>
    <t>6507.07</t>
  </si>
  <si>
    <t>Diesel</t>
  </si>
  <si>
    <t>6507.08</t>
  </si>
  <si>
    <t>Oil Etc</t>
  </si>
  <si>
    <t>6507.10</t>
  </si>
  <si>
    <t>Grease/Fluids</t>
  </si>
  <si>
    <t>6507.11</t>
  </si>
  <si>
    <t>Fuel for Resale</t>
  </si>
  <si>
    <t>6507.12</t>
  </si>
  <si>
    <t>Propane Gas</t>
  </si>
  <si>
    <t>6507.13</t>
  </si>
  <si>
    <t>Other Fuels</t>
  </si>
  <si>
    <t>6507.15</t>
  </si>
  <si>
    <t>Building Supplies</t>
  </si>
  <si>
    <t>6507.19</t>
  </si>
  <si>
    <t>Vehicle Parts</t>
  </si>
  <si>
    <t>6507.20</t>
  </si>
  <si>
    <t>Vehicle Inventory</t>
  </si>
  <si>
    <t>6507.21</t>
  </si>
  <si>
    <t>Tires</t>
  </si>
  <si>
    <t>6508.00</t>
  </si>
  <si>
    <t>Postage</t>
  </si>
  <si>
    <t>6509.00</t>
  </si>
  <si>
    <t>Traffic Controls</t>
  </si>
  <si>
    <t>6510.00</t>
  </si>
  <si>
    <t>Safety Shoes</t>
  </si>
  <si>
    <t>6510.01</t>
  </si>
  <si>
    <t>Protective Clothing</t>
  </si>
  <si>
    <t>6510.02</t>
  </si>
  <si>
    <t>Safety equipment</t>
  </si>
  <si>
    <t>6510.03</t>
  </si>
  <si>
    <t>First Aid</t>
  </si>
  <si>
    <t>6599.00</t>
  </si>
  <si>
    <t>Other Supplies</t>
  </si>
  <si>
    <t>6599.04</t>
  </si>
  <si>
    <t>Food Allowances</t>
  </si>
  <si>
    <t>6599.06</t>
  </si>
  <si>
    <t>Keys/Locks</t>
  </si>
  <si>
    <t>6599.07</t>
  </si>
  <si>
    <t>Surface Materials</t>
  </si>
  <si>
    <t>6599.08</t>
  </si>
  <si>
    <t>Concrete</t>
  </si>
  <si>
    <t>6599.09</t>
  </si>
  <si>
    <t>Rock</t>
  </si>
  <si>
    <t>6599.10</t>
  </si>
  <si>
    <t>Sand</t>
  </si>
  <si>
    <t>6599.11</t>
  </si>
  <si>
    <t>Other Materials</t>
  </si>
  <si>
    <t>Total RUTF - Street Maintenance</t>
  </si>
  <si>
    <t xml:space="preserve">   Subtotal Personnel Services</t>
  </si>
  <si>
    <t>RUTF - Street Maintenance</t>
  </si>
  <si>
    <t>Specialty Pay</t>
  </si>
  <si>
    <t>FY14</t>
  </si>
  <si>
    <t>Budget</t>
  </si>
  <si>
    <t>Actual</t>
  </si>
  <si>
    <t>FY15</t>
  </si>
  <si>
    <t>231.1.525</t>
  </si>
  <si>
    <t>RUTF - Traffic Signal Ops</t>
  </si>
  <si>
    <t>FY16</t>
  </si>
  <si>
    <t>6351.00</t>
  </si>
  <si>
    <t>Other Mtn Repairs</t>
  </si>
  <si>
    <t>FY13</t>
  </si>
  <si>
    <t xml:space="preserve">   Total Services &amp; Commodities</t>
  </si>
  <si>
    <t>231.3.511</t>
  </si>
  <si>
    <t>4120.00</t>
  </si>
  <si>
    <t>4120.01</t>
  </si>
  <si>
    <t>4134.00</t>
  </si>
  <si>
    <t>4134.01</t>
  </si>
  <si>
    <t>4165.00</t>
  </si>
  <si>
    <t>4190.00</t>
  </si>
  <si>
    <t>Demos</t>
  </si>
  <si>
    <t>T&amp;D Permits</t>
  </si>
  <si>
    <t>Sidewalk Permits</t>
  </si>
  <si>
    <t>Curb Permits</t>
  </si>
  <si>
    <t>Street Permits</t>
  </si>
  <si>
    <t>Ordinance Licenses</t>
  </si>
  <si>
    <t>4120.02</t>
  </si>
  <si>
    <t>Misc Permits</t>
  </si>
  <si>
    <t>4710.00</t>
  </si>
  <si>
    <t>4710.03</t>
  </si>
  <si>
    <t>4735.00</t>
  </si>
  <si>
    <t>4750.00</t>
  </si>
  <si>
    <t>4782.01</t>
  </si>
  <si>
    <t>4794.00</t>
  </si>
  <si>
    <t>Reimbursement of Damages</t>
  </si>
  <si>
    <t>Misc Reimbursements</t>
  </si>
  <si>
    <t>Sale of Printed Materials</t>
  </si>
  <si>
    <t>Fuel Tx Reimbursement</t>
  </si>
  <si>
    <t>Engineering ISC</t>
  </si>
  <si>
    <t>City Staff Charges</t>
  </si>
  <si>
    <t xml:space="preserve">   Total Revenues</t>
  </si>
  <si>
    <t>6020.00</t>
  </si>
  <si>
    <t>Permanent PT Wages</t>
  </si>
  <si>
    <t>6062.00</t>
  </si>
  <si>
    <t>Holiday Straight Time</t>
  </si>
  <si>
    <t>Building Maintenance</t>
  </si>
  <si>
    <t>Computer Maintenance</t>
  </si>
  <si>
    <t>6374.00</t>
  </si>
  <si>
    <t>6412.02</t>
  </si>
  <si>
    <t>6504.01</t>
  </si>
  <si>
    <t>Water Service</t>
  </si>
  <si>
    <t>Pub Announcements</t>
  </si>
  <si>
    <t>Medical Non-Employee</t>
  </si>
  <si>
    <t>Dental Non-Employee</t>
  </si>
  <si>
    <t>Print Services</t>
  </si>
  <si>
    <t>Building Rental</t>
  </si>
  <si>
    <t>Refunds &amp; Reimbursements</t>
  </si>
  <si>
    <t>Other Technical</t>
  </si>
  <si>
    <t>Minor Computer Equipment</t>
  </si>
  <si>
    <t>Minor Operating Equipment</t>
  </si>
  <si>
    <t>Minor Equipment Parts</t>
  </si>
  <si>
    <t>Food/Allowances</t>
  </si>
  <si>
    <t>6761.00</t>
  </si>
  <si>
    <t>6790.00</t>
  </si>
  <si>
    <t>Street Improvements</t>
  </si>
  <si>
    <t>ROW Improvements</t>
  </si>
  <si>
    <t>Transfers Out</t>
  </si>
  <si>
    <t>Total Engineering Expenses</t>
  </si>
  <si>
    <t>6910.00</t>
  </si>
  <si>
    <t xml:space="preserve">   Total Personnel Services</t>
  </si>
  <si>
    <t>Revenues:</t>
  </si>
  <si>
    <t>City Staff</t>
  </si>
  <si>
    <t xml:space="preserve">  Total Services &amp; Commodities</t>
  </si>
  <si>
    <t>Minor Equipment/Parts</t>
  </si>
  <si>
    <t>231.3.526</t>
  </si>
  <si>
    <t>RUTF - Fleet Maintenance</t>
  </si>
  <si>
    <t>On-Call Straight Time</t>
  </si>
  <si>
    <t>On-Call Double Time</t>
  </si>
  <si>
    <t>Out of Rank Pay</t>
  </si>
  <si>
    <t>Differential Pay</t>
  </si>
  <si>
    <t>Special Pay</t>
  </si>
  <si>
    <t>Workman's Comp Insurance</t>
  </si>
  <si>
    <t>Operating Equip Repairs</t>
  </si>
  <si>
    <t>Pest Control Services</t>
  </si>
  <si>
    <t>Operating Equip Rentals</t>
  </si>
  <si>
    <t>Minor Equip/Parts</t>
  </si>
  <si>
    <t>Landscaping Supplies</t>
  </si>
  <si>
    <t>Oil</t>
  </si>
  <si>
    <t>Safety shoes</t>
  </si>
  <si>
    <t>TOTAL Fleet Maintenance</t>
  </si>
  <si>
    <t>RUTF - Snow Removal</t>
  </si>
  <si>
    <t>231.3.527</t>
  </si>
  <si>
    <t>RUTF - ROW Maintenance</t>
  </si>
  <si>
    <t>6099.07</t>
  </si>
  <si>
    <t>Other Pay</t>
  </si>
  <si>
    <t>6507.03</t>
  </si>
  <si>
    <t>231.3.528</t>
  </si>
  <si>
    <t>RUTF - Bridge Repairs</t>
  </si>
  <si>
    <t>6763.00</t>
  </si>
  <si>
    <t>Bridge Improvements</t>
  </si>
  <si>
    <t>TOTAL Bridge Repairs</t>
  </si>
  <si>
    <t>231.3.529</t>
  </si>
  <si>
    <t>RUTF - Capital Projects</t>
  </si>
  <si>
    <t>4710.01</t>
  </si>
  <si>
    <t>Reimbursement of Utilities</t>
  </si>
  <si>
    <t>4750.01</t>
  </si>
  <si>
    <t>Misc Sales</t>
  </si>
  <si>
    <t>4830.00</t>
  </si>
  <si>
    <t>Transfers In</t>
  </si>
  <si>
    <t>Other Technical Services</t>
  </si>
  <si>
    <t>231.3.523</t>
  </si>
  <si>
    <t>Fund 231</t>
  </si>
  <si>
    <t>4300.01</t>
  </si>
  <si>
    <t>4310.03</t>
  </si>
  <si>
    <t>4310.05</t>
  </si>
  <si>
    <t>4400.00</t>
  </si>
  <si>
    <t>4430.00</t>
  </si>
  <si>
    <t>4430.01</t>
  </si>
  <si>
    <t>4445.05</t>
  </si>
  <si>
    <t>4465.00</t>
  </si>
  <si>
    <t>4466.00</t>
  </si>
  <si>
    <t>4725.00</t>
  </si>
  <si>
    <t>4751.00</t>
  </si>
  <si>
    <t>4782.00</t>
  </si>
  <si>
    <t>4800.00</t>
  </si>
  <si>
    <t>4801.00</t>
  </si>
  <si>
    <t>4802.00</t>
  </si>
  <si>
    <t>4810.00</t>
  </si>
  <si>
    <t>Interest on Investments</t>
  </si>
  <si>
    <t>Rent of Equipment</t>
  </si>
  <si>
    <t>Rent - Misc</t>
  </si>
  <si>
    <t>Federal Grants</t>
  </si>
  <si>
    <t>Road Use Tax Funds</t>
  </si>
  <si>
    <t>State Assistance</t>
  </si>
  <si>
    <t>DOT Reimbursements</t>
  </si>
  <si>
    <t>County Contributions</t>
  </si>
  <si>
    <t>Other City Contributions</t>
  </si>
  <si>
    <t>Sales Tx Reimbursements</t>
  </si>
  <si>
    <t>Fuel Tx Reimbursements</t>
  </si>
  <si>
    <t>Sale of Fuel</t>
  </si>
  <si>
    <t>Repairs/Improvements</t>
  </si>
  <si>
    <t>Sale of Vehicles</t>
  </si>
  <si>
    <t>Sale of Equipment</t>
  </si>
  <si>
    <t>Other Sales</t>
  </si>
  <si>
    <t>Sale of Real Estate</t>
  </si>
  <si>
    <t>Traffic Signal Ops Expenses</t>
  </si>
  <si>
    <t>Public Works/Engineering Expenses</t>
  </si>
  <si>
    <t>Street Maintenance Revenues</t>
  </si>
  <si>
    <t>Street Maintenance Expenses</t>
  </si>
  <si>
    <t>Snow Removal Expenses</t>
  </si>
  <si>
    <t>Fleet Maintenance Revenues</t>
  </si>
  <si>
    <t>Fleet Maintenance Expenses</t>
  </si>
  <si>
    <t>ROW Maintenance Expenses</t>
  </si>
  <si>
    <t>Bridge Repairs Expenses</t>
  </si>
  <si>
    <t>Capital Projects Expenses</t>
  </si>
  <si>
    <t xml:space="preserve">   SubTotal Revenues</t>
  </si>
  <si>
    <t xml:space="preserve">     Total RUTF Revenues</t>
  </si>
  <si>
    <t xml:space="preserve">     Total RUTF Expenses</t>
  </si>
  <si>
    <t xml:space="preserve">               NET</t>
  </si>
  <si>
    <t xml:space="preserve">          NET</t>
  </si>
  <si>
    <t>FY12</t>
  </si>
  <si>
    <t>Traffic Signals</t>
  </si>
  <si>
    <t>Street Light Improvements</t>
  </si>
  <si>
    <t>Other Improvements</t>
  </si>
  <si>
    <t>Total Traffic Signal Operations Exp</t>
  </si>
  <si>
    <t>Road Use Tax Fund - Summary</t>
  </si>
  <si>
    <t>Transit - Fund 551</t>
  </si>
  <si>
    <t>FY2016</t>
  </si>
  <si>
    <t>FY2015</t>
  </si>
  <si>
    <t>FY2014</t>
  </si>
  <si>
    <t>FY2013</t>
  </si>
  <si>
    <t>FY2012</t>
  </si>
  <si>
    <t>FY2011</t>
  </si>
  <si>
    <t>4340.00</t>
  </si>
  <si>
    <t>Transit Advertising</t>
  </si>
  <si>
    <t>4401.03</t>
  </si>
  <si>
    <t>Federal Transit Operating Grant</t>
  </si>
  <si>
    <t>4440.04</t>
  </si>
  <si>
    <t>Training Grants</t>
  </si>
  <si>
    <t>4445.02</t>
  </si>
  <si>
    <t>Transit Operating Grant [STA]</t>
  </si>
  <si>
    <t>4503.00</t>
  </si>
  <si>
    <t>Transit Sales</t>
  </si>
  <si>
    <t>4503.01</t>
  </si>
  <si>
    <t>Transit Fares</t>
  </si>
  <si>
    <t>4503.02</t>
  </si>
  <si>
    <t>ParaTransit Fares</t>
  </si>
  <si>
    <t>4503.03</t>
  </si>
  <si>
    <t>ParaTransit Advance sales</t>
  </si>
  <si>
    <t>4503.04</t>
  </si>
  <si>
    <t>Route Services</t>
  </si>
  <si>
    <t>Sale of Print Materials</t>
  </si>
  <si>
    <t>4755.00</t>
  </si>
  <si>
    <t>Food Sales</t>
  </si>
  <si>
    <t>Equipment Sales</t>
  </si>
  <si>
    <t>4782.02</t>
  </si>
  <si>
    <t>Repair/Imp</t>
  </si>
  <si>
    <t>4792.06</t>
  </si>
  <si>
    <t>Private Ind</t>
  </si>
  <si>
    <t>City Staff ISC</t>
  </si>
  <si>
    <t>4831.00</t>
  </si>
  <si>
    <t>Levy Transfer</t>
  </si>
  <si>
    <t xml:space="preserve">     Total Revenue</t>
  </si>
  <si>
    <t>551.3.610.61</t>
  </si>
  <si>
    <t>Transit Administration</t>
  </si>
  <si>
    <t>Perm PT Wages</t>
  </si>
  <si>
    <t>Subscriptions</t>
  </si>
  <si>
    <t>Meeting/Conferences</t>
  </si>
  <si>
    <t>6299.00</t>
  </si>
  <si>
    <t>Other Development</t>
  </si>
  <si>
    <t xml:space="preserve">  Total Personnel Services</t>
  </si>
  <si>
    <t>6331.00</t>
  </si>
  <si>
    <t>Vehicle Maintenance</t>
  </si>
  <si>
    <t>6401.01</t>
  </si>
  <si>
    <t>Audit Fees</t>
  </si>
  <si>
    <t>Auto Damages</t>
  </si>
  <si>
    <t>6408.06</t>
  </si>
  <si>
    <t>Other Ins</t>
  </si>
  <si>
    <t>6409.00</t>
  </si>
  <si>
    <t>Janitor Services</t>
  </si>
  <si>
    <t>Operating Equip Rental</t>
  </si>
  <si>
    <t>6499.00</t>
  </si>
  <si>
    <t>Mgt/Admin</t>
  </si>
  <si>
    <t>Photo Supplies</t>
  </si>
  <si>
    <t>Landscaping Materials</t>
  </si>
  <si>
    <t>Oil, Etc</t>
  </si>
  <si>
    <t>6507.09</t>
  </si>
  <si>
    <t>Antifreeze</t>
  </si>
  <si>
    <t>Traffic Control Supplies</t>
  </si>
  <si>
    <t>Safety Equipment</t>
  </si>
  <si>
    <t>6727.01</t>
  </si>
  <si>
    <t>Computer Equipment</t>
  </si>
  <si>
    <t>Total Transit Administration</t>
  </si>
  <si>
    <t>551.3.610.62</t>
  </si>
  <si>
    <t>Transit Operations</t>
  </si>
  <si>
    <t>6062.01</t>
  </si>
  <si>
    <t>Holiday 1.5</t>
  </si>
  <si>
    <t>Uniform Rentals</t>
  </si>
  <si>
    <t>Total Transit Operations</t>
  </si>
  <si>
    <t>551.3.610.63</t>
  </si>
  <si>
    <t>Transit Maintenance</t>
  </si>
  <si>
    <t>FullTime Wages</t>
  </si>
  <si>
    <t>Holiday Straight</t>
  </si>
  <si>
    <t>Water Services</t>
  </si>
  <si>
    <t>Total Transit Maintenance</t>
  </si>
  <si>
    <t>551.3.610.64</t>
  </si>
  <si>
    <t>Paratransit Activity</t>
  </si>
  <si>
    <t>Workman's Comp Ins</t>
  </si>
  <si>
    <t>Cell Phones</t>
  </si>
  <si>
    <t>Dental NonEmployee</t>
  </si>
  <si>
    <t>Total Paratransit Activity</t>
  </si>
  <si>
    <t>TOTAL TRANSIT EXPENSES</t>
  </si>
  <si>
    <t>Net</t>
  </si>
  <si>
    <t>Fund 547</t>
  </si>
  <si>
    <t>Marina Operations</t>
  </si>
  <si>
    <t>4310.01</t>
  </si>
  <si>
    <t>Rent - Buildings</t>
  </si>
  <si>
    <t>4310.02</t>
  </si>
  <si>
    <t>Rent - Facilities</t>
  </si>
  <si>
    <t>4310.04</t>
  </si>
  <si>
    <t>Rent - Boats</t>
  </si>
  <si>
    <t>4730.00</t>
  </si>
  <si>
    <t>Bid Deposits</t>
  </si>
  <si>
    <t>Fuel Tax Refund</t>
  </si>
  <si>
    <t>4750.02</t>
  </si>
  <si>
    <t>Other Concessions</t>
  </si>
  <si>
    <t>547.2.425</t>
  </si>
  <si>
    <t>6360.00</t>
  </si>
  <si>
    <t>Depreciation Expense</t>
  </si>
  <si>
    <t>Basic Phone Service</t>
  </si>
  <si>
    <t>Other Insurance</t>
  </si>
  <si>
    <t>6411.01</t>
  </si>
  <si>
    <t>Other Legal Expenses</t>
  </si>
  <si>
    <t>Operating Equipment Rentals</t>
  </si>
  <si>
    <t>Mgt/Admin Fee</t>
  </si>
  <si>
    <t>6503.00</t>
  </si>
  <si>
    <t>Purchases for Resale</t>
  </si>
  <si>
    <t>Other Fuel</t>
  </si>
  <si>
    <t>6750.03</t>
  </si>
  <si>
    <t>Building Improvements</t>
  </si>
  <si>
    <t>6799.01</t>
  </si>
  <si>
    <t>Transfers Out (Mgt Fee - 3% of Rev)</t>
  </si>
  <si>
    <t>Total Marina Expenses</t>
  </si>
  <si>
    <t xml:space="preserve">          Net Income (Loss)</t>
  </si>
  <si>
    <t>Add Back Depreciation Expense</t>
  </si>
  <si>
    <t>EBITDA</t>
  </si>
  <si>
    <t>Fund 548</t>
  </si>
  <si>
    <t>Marina Amenities Building</t>
  </si>
  <si>
    <t>Rental of Building</t>
  </si>
  <si>
    <t>Basic Telephone</t>
  </si>
  <si>
    <t>Buildin gSupplies</t>
  </si>
  <si>
    <t>Transit Equipment Replacement Fund</t>
  </si>
  <si>
    <t>555.3 4830.00</t>
  </si>
  <si>
    <t>Transfer In (from fund 551)</t>
  </si>
  <si>
    <t>Road Use Tax Fund</t>
  </si>
  <si>
    <t>The per capita reimbursement for Road Use Tax for FY16 is $98.50 per capita.</t>
  </si>
  <si>
    <t>The activities funded by the Road Use Tax Fund include:</t>
  </si>
  <si>
    <t xml:space="preserve">                where engineering department salaries &amp; wages are accounted for.</t>
  </si>
  <si>
    <t xml:space="preserve">                Superintendent.  There are 6 hourly streets employees budgeted in this </t>
  </si>
  <si>
    <t xml:space="preserve">                other departments like City Administrator and Finance Director</t>
  </si>
  <si>
    <t xml:space="preserve">                Superintendent.  There are no salaries in this activity, only 'Salt'.</t>
  </si>
  <si>
    <t xml:space="preserve">                Superintendent.  There are 2 hourly employees in this department who</t>
  </si>
  <si>
    <t xml:space="preserve">                are responsible for the maintenance of the City's vehicle fleet.</t>
  </si>
  <si>
    <t xml:space="preserve">                G&amp;F Superintendent.  Salaries &amp; Wages are an allocation of 50% of </t>
  </si>
  <si>
    <t xml:space="preserve">                 repayment for the MillCreek Parkway project.</t>
  </si>
  <si>
    <t>A summary of revenues and expenses of the RUTF follow on the next tab.</t>
  </si>
  <si>
    <r>
      <t xml:space="preserve">   </t>
    </r>
    <r>
      <rPr>
        <b/>
        <sz val="14"/>
        <color indexed="8"/>
        <rFont val="Calibri"/>
        <family val="2"/>
      </rPr>
      <t>525 - Traffic Signal Operations</t>
    </r>
    <r>
      <rPr>
        <sz val="14"/>
        <color indexed="8"/>
        <rFont val="Calibri"/>
        <family val="2"/>
      </rPr>
      <t>-Department is supervised by the City Engineer</t>
    </r>
  </si>
  <si>
    <r>
      <t xml:space="preserve">   </t>
    </r>
    <r>
      <rPr>
        <b/>
        <sz val="14"/>
        <color indexed="8"/>
        <rFont val="Calibri"/>
        <family val="2"/>
      </rPr>
      <t>511 - Public Works/Engineering</t>
    </r>
    <r>
      <rPr>
        <sz val="14"/>
        <color indexed="8"/>
        <rFont val="Calibri"/>
        <family val="2"/>
      </rPr>
      <t xml:space="preserve"> - This is the department within the RUTF</t>
    </r>
  </si>
  <si>
    <r>
      <t xml:space="preserve">  </t>
    </r>
    <r>
      <rPr>
        <b/>
        <sz val="14"/>
        <color indexed="8"/>
        <rFont val="Calibri"/>
        <family val="2"/>
      </rPr>
      <t xml:space="preserve"> 521 - Street Maintenance</t>
    </r>
    <r>
      <rPr>
        <sz val="14"/>
        <color indexed="8"/>
        <rFont val="Calibri"/>
        <family val="2"/>
      </rPr>
      <t xml:space="preserve"> - This department is supervised by the G&amp;F</t>
    </r>
  </si>
  <si>
    <r>
      <t xml:space="preserve">  </t>
    </r>
    <r>
      <rPr>
        <b/>
        <sz val="14"/>
        <color indexed="8"/>
        <rFont val="Calibri"/>
        <family val="2"/>
      </rPr>
      <t xml:space="preserve"> 523 - Snow Removal</t>
    </r>
    <r>
      <rPr>
        <sz val="14"/>
        <color indexed="8"/>
        <rFont val="Calibri"/>
        <family val="2"/>
      </rPr>
      <t xml:space="preserve"> - This department is also supervised by the G&amp;F</t>
    </r>
  </si>
  <si>
    <r>
      <t xml:space="preserve">   </t>
    </r>
    <r>
      <rPr>
        <b/>
        <sz val="14"/>
        <color indexed="8"/>
        <rFont val="Calibri"/>
        <family val="2"/>
      </rPr>
      <t>526 - Fleet Maintenance</t>
    </r>
    <r>
      <rPr>
        <sz val="14"/>
        <color indexed="8"/>
        <rFont val="Calibri"/>
        <family val="2"/>
      </rPr>
      <t xml:space="preserve"> - This department is supervised by the Transit</t>
    </r>
  </si>
  <si>
    <r>
      <t xml:space="preserve">  </t>
    </r>
    <r>
      <rPr>
        <b/>
        <sz val="14"/>
        <color indexed="8"/>
        <rFont val="Calibri"/>
        <family val="2"/>
      </rPr>
      <t xml:space="preserve"> 527 - Right of Way Maintenance</t>
    </r>
    <r>
      <rPr>
        <sz val="14"/>
        <color indexed="8"/>
        <rFont val="Calibri"/>
        <family val="2"/>
      </rPr>
      <t xml:space="preserve"> - This department is supervised by the</t>
    </r>
  </si>
  <si>
    <r>
      <t xml:space="preserve">  </t>
    </r>
    <r>
      <rPr>
        <b/>
        <sz val="14"/>
        <color indexed="8"/>
        <rFont val="Calibri"/>
        <family val="2"/>
      </rPr>
      <t xml:space="preserve"> 528 - Bridge Repairs </t>
    </r>
    <r>
      <rPr>
        <sz val="14"/>
        <color indexed="8"/>
        <rFont val="Calibri"/>
        <family val="2"/>
      </rPr>
      <t>- This department is supervised by the City Engineer</t>
    </r>
  </si>
  <si>
    <r>
      <t xml:space="preserve">  </t>
    </r>
    <r>
      <rPr>
        <b/>
        <sz val="14"/>
        <color indexed="8"/>
        <rFont val="Calibri"/>
        <family val="2"/>
      </rPr>
      <t xml:space="preserve"> 529 - Capital Projects</t>
    </r>
    <r>
      <rPr>
        <sz val="14"/>
        <color indexed="8"/>
        <rFont val="Calibri"/>
        <family val="2"/>
      </rPr>
      <t xml:space="preserve"> - This is a transfer out of $100,000 for the RISE grant</t>
    </r>
  </si>
  <si>
    <r>
      <t xml:space="preserve">Revenues are projected to exceed expenses by </t>
    </r>
    <r>
      <rPr>
        <b/>
        <u val="double"/>
        <sz val="14"/>
        <color indexed="8"/>
        <rFont val="Calibri"/>
        <family val="2"/>
      </rPr>
      <t>$88,963</t>
    </r>
  </si>
  <si>
    <t>Revenues are projected at $299,500 with expenses of $268,368 resulting</t>
  </si>
  <si>
    <t>in a net profit of $22,147 dollars.</t>
  </si>
  <si>
    <t>This is a transfer of fund balance to offset personnel paid from the GF who</t>
  </si>
  <si>
    <t>are active in the day to day operations of the Marina.</t>
  </si>
  <si>
    <t>Marina Amenities Building Operations</t>
  </si>
  <si>
    <t>The CandleLight will continue operations at the City's amenities building in FY16.</t>
  </si>
  <si>
    <t>We are forecasting a profit of $103,461 for FY16.</t>
  </si>
  <si>
    <t>As is the case with the Marina, new for FY16 is the 3% Management Fee</t>
  </si>
  <si>
    <t>transfer to the General Fund.</t>
  </si>
  <si>
    <t>New in FY16 is a transfer to the General Fund for a 3% Management Fee.</t>
  </si>
  <si>
    <t>CLINTON CITY COUNCIL</t>
  </si>
  <si>
    <t>Committee of the Whole</t>
  </si>
  <si>
    <t>ROLL CALL</t>
  </si>
  <si>
    <t xml:space="preserve">     1.   Follow-up</t>
  </si>
  <si>
    <t>ADJOURN</t>
  </si>
  <si>
    <t>BUDGET WORKSHOP #6</t>
  </si>
  <si>
    <t>3PM - Monday, February 23, 2015</t>
  </si>
  <si>
    <t xml:space="preserve">     2.   Road Use Tax Fund</t>
  </si>
  <si>
    <t xml:space="preserve">     3.   Transit Fund</t>
  </si>
  <si>
    <t xml:space="preserve">     4.  Marina Operations Fund</t>
  </si>
  <si>
    <t xml:space="preserve">     5.  Marina Amenities Building Fund</t>
  </si>
  <si>
    <t>Wherever life takes you, we will be there</t>
  </si>
  <si>
    <t>The MTA department is responsible for providing safe, accessible,</t>
  </si>
  <si>
    <t>economical, and efficient public transportation service for the City of Clinton.</t>
  </si>
  <si>
    <t>The MTA offers the following types of service:</t>
  </si>
  <si>
    <t xml:space="preserve">          Fixed Route for the general Public</t>
  </si>
  <si>
    <t xml:space="preserve">          Para transit [door to door] service for the elderly and disabled</t>
  </si>
  <si>
    <t xml:space="preserve">          Adults $1.00</t>
  </si>
  <si>
    <t xml:space="preserve">          Students enrolled in kindergarten thru 12th grade ride free</t>
  </si>
  <si>
    <t>The MTA is administered by a Transportation director; an Operations</t>
  </si>
  <si>
    <t xml:space="preserve">     Para Transit    29,175 rides; travelled 103,365 miles; 7,884 hours of service</t>
  </si>
  <si>
    <t xml:space="preserve">     Fixed Route  303,750 rides; travelled 247,529 miles; 17,981 hours of service</t>
  </si>
  <si>
    <t>Ridership information for FY14</t>
  </si>
  <si>
    <t>The transit fund will end up with a surplus of $15,000 that will be transferred</t>
  </si>
  <si>
    <t>to fund 555 for future equipment replacement.</t>
  </si>
  <si>
    <t>Fares Structure</t>
  </si>
  <si>
    <t>Hours of operation:  Monday - Friday; 6am to 6pm; Saturday 8am to 3:30pm</t>
  </si>
  <si>
    <t xml:space="preserve">          Disabled $.75</t>
  </si>
  <si>
    <t xml:space="preserve">          ParaTransit $2.00 per ride (must be ADA eligible)</t>
  </si>
  <si>
    <t>We have not included any information in this budget for FY16 that would</t>
  </si>
  <si>
    <t>include the $.10 gas tax that is currently in the Iowa House and Senate.</t>
  </si>
  <si>
    <t>The preliminary figure that we have been given is $18 / capita or $483,930</t>
  </si>
  <si>
    <t>to support the functions of the Road Use Tax Fund.</t>
  </si>
  <si>
    <t xml:space="preserve">          Seniors $.75 (or rides free with purchase of 65+ Senior ID; $5 one time fee)</t>
  </si>
  <si>
    <t>Transit Summary:</t>
  </si>
  <si>
    <t>Total Revenues</t>
  </si>
  <si>
    <t>Administrative Expenses</t>
  </si>
  <si>
    <t>Operations Expenses</t>
  </si>
  <si>
    <t>Maintenance Expenses</t>
  </si>
  <si>
    <t>Paratransit Expenses</t>
  </si>
  <si>
    <t>Total Expenses</t>
  </si>
  <si>
    <t>The department also employs 2 full-time mechanics [maintenance]; 5 full-time</t>
  </si>
  <si>
    <t xml:space="preserve">5 full-time fixed route drivers; 10 PT fixed route drivers [operations]; 2 </t>
  </si>
  <si>
    <t>full-time para transit drivers; and 7 PT para transit drivers [paratransit].</t>
  </si>
  <si>
    <t>Coordinator; and a Senior Administrative Professional [administration].</t>
  </si>
  <si>
    <t>We have included a $40,000 building maintenance expense for FY16 as</t>
  </si>
  <si>
    <t>the structure of the floor in the kitchen needs to be re-worked, and repairs</t>
  </si>
  <si>
    <t>are needed in the bathrooms.</t>
  </si>
  <si>
    <t>We have budgeted conservatively, using $98 per capita.</t>
  </si>
  <si>
    <t>Public Works Revenues</t>
  </si>
  <si>
    <t>Public Works</t>
  </si>
  <si>
    <t xml:space="preserve">                department; 1 Sr. Admin Specialist; and allocations from</t>
  </si>
  <si>
    <t xml:space="preserve">     6.  Additional Revenue Options for the General Fund:  </t>
  </si>
  <si>
    <t xml:space="preserve">                  Urban Forest Utility</t>
  </si>
  <si>
    <t xml:space="preserve">                  Street Light Utility</t>
  </si>
  <si>
    <t>Urban Forest Utility</t>
  </si>
  <si>
    <t>The CandleLight will continue marina operations for the City in FY16.  Fiscal</t>
  </si>
  <si>
    <t>Year 2016 will be year 3 of the 5 year contract that expires April 30, 2018</t>
  </si>
  <si>
    <t>Trees, whether in the right-of-way or in city parks, are a benefit to all who live in a community.</t>
  </si>
  <si>
    <t>One revenue option that cities are beginning to implement to maintain the natural beauty</t>
  </si>
  <si>
    <t>and benefits of trees is an Urban Forest Utility.  Cities are responsible for the removal</t>
  </si>
  <si>
    <t>of dead or diseased trees in the right-of-way, which is becoming more important as the</t>
  </si>
  <si>
    <t>emerald ash borer is a looming threat.  There are also a number of other trees on public</t>
  </si>
  <si>
    <t>properties that fall under the scope of work for cities.  The purpose of an Urban Forest Utility</t>
  </si>
  <si>
    <t>city-owned properties and provide for disposal and re-use of tree related materials.</t>
  </si>
  <si>
    <t>The City of Marion established an Urban Forest Utility in 2010, and charges a nominal fee</t>
  </si>
  <si>
    <t>of $1.80 per month to each utility customer to cover the costs associated with annual tree</t>
  </si>
  <si>
    <t>maintenance.  They implement the fee in order to provide a different revenue source for tree</t>
  </si>
  <si>
    <t>maintenance and removal beyond the GF or RUTF, and to have a designated funding source</t>
  </si>
  <si>
    <t>to address the potential liability of the emerald ash borer.  They has also utilized the funds</t>
  </si>
  <si>
    <t>collected to replace trees that have been removed or fund tree plantings as part of new</t>
  </si>
  <si>
    <t>capital projects.  Their assessment of the Urban Forest Utility is that it has been successful</t>
  </si>
  <si>
    <t>and is meeting the needs of its intended purpose.</t>
  </si>
  <si>
    <t xml:space="preserve">by outside contractors.  This is not an adequate amount to keep up with the tree removal </t>
  </si>
  <si>
    <t>needs that currently exist and this budget will likely be exceeded this year.  A majority of</t>
  </si>
  <si>
    <t>this funding [$10,000] is in the RUTF in the Right-of-Way Maintenance budget.  Looking</t>
  </si>
  <si>
    <t>back, the following amounts have been spent on tree trimming and removal:</t>
  </si>
  <si>
    <t>FY2014 $11,365 | FY2013 $14,364 | FY2012 $10,500 | FY2011 $15,679</t>
  </si>
  <si>
    <r>
      <rPr>
        <b/>
        <u/>
        <sz val="12"/>
        <color indexed="8"/>
        <rFont val="Calibri"/>
        <family val="2"/>
      </rPr>
      <t>Financial Impac</t>
    </r>
    <r>
      <rPr>
        <sz val="12"/>
        <color indexed="8"/>
        <rFont val="Calibri"/>
        <family val="2"/>
      </rPr>
      <t>t - For FY15 the City has $13,500 budgeted for tree trimming and removal</t>
    </r>
  </si>
  <si>
    <t>The Marina Amenities Building lease was signed in October of 2010 and</t>
  </si>
  <si>
    <t>has a term of 7 years with 2 consecutive 5-year terms, providing the tenant</t>
  </si>
  <si>
    <t>is in good standing with the City.</t>
  </si>
  <si>
    <t>Street Light Utility</t>
  </si>
  <si>
    <t>Very similar to an Urban Forest Utility, a Street Light Utility is designed to capture a specific</t>
  </si>
  <si>
    <t>revenue stream to pay for street lights, which is a benefit all residents of the city enjoy.</t>
  </si>
  <si>
    <t>Not only does the City pay the electric bill for keeping the street lights on, but the City also</t>
  </si>
  <si>
    <t>pays to replace street lights and the underground wiring.  These infrastructure costs are</t>
  </si>
  <si>
    <t>beginning to catch up to the City as evidenced by some street lights downtown that have</t>
  </si>
  <si>
    <t>not been replaced once they have fallen.</t>
  </si>
  <si>
    <t>Financial Impact - The RUTF and road use tax revenue is responsible for supporting the</t>
  </si>
  <si>
    <t>costs associated with operating, repairing, and replacing street lights.  This means that</t>
  </si>
  <si>
    <t>street lights compete with salt purchases, street maintenance, ADA curb ramps, and other</t>
  </si>
  <si>
    <t>general activities supported by the RUTF.  Looking back, expenditures on only the electric</t>
  </si>
  <si>
    <t>charges for street lights have been this:</t>
  </si>
  <si>
    <t>FY2014 $317,689 | FY2013 $306,632 | FY2012 $284,799 | FY2011 $291,332</t>
  </si>
  <si>
    <t>This does not capture calls to an outside contractor for maintenance on street lights or any</t>
  </si>
  <si>
    <t>of the capital expenditures that are in process (new street lights for Main Avenue) or those</t>
  </si>
  <si>
    <t>that are needed.</t>
  </si>
  <si>
    <t>of the fund could result in the ability to increase staffing in the Street Department, which is</t>
  </si>
  <si>
    <t>understaffed with only 6 full-time employees.  This could also result in increased</t>
  </si>
  <si>
    <t>funding for other existing expenditures like ADA curb ramps; the Pavement Management</t>
  </si>
  <si>
    <t>Program; and more.</t>
  </si>
  <si>
    <t>Example of cost to utility customers:  $330,000 / 9,000 = $36.67 / 12 months = $3.05 / month</t>
  </si>
  <si>
    <t>is to create a revenue stream to focus specifically on tree maintenance costs for trees on</t>
  </si>
  <si>
    <t>The financial benefit the RUTF would see by moving more than $300,000 in expenditures out</t>
  </si>
  <si>
    <t>Example of revenues generated using $1.80 per month = $1.80 x 9,000 = $16,200 x 12 = $194,400</t>
  </si>
  <si>
    <t>While we have not spent a huge amount of money the last four years, the need to do more</t>
  </si>
  <si>
    <t>tree removal and trimming exists.  At present one G&amp;F employee does a lot of this work.</t>
  </si>
  <si>
    <t>inventory and associated costs.</t>
  </si>
  <si>
    <t xml:space="preserve">within the parks system.  Other immediate costs that could be supported would be a tree </t>
  </si>
  <si>
    <t>Funding could be used to offset the wages &amp; benefits; or redirect these efforts to other needs</t>
  </si>
  <si>
    <t>The City Engineer will have additional comments on this budget at your chairs</t>
  </si>
  <si>
    <t>on Monday afternoon, as he is out on Family Leave until then.</t>
  </si>
  <si>
    <t xml:space="preserve">                2 G&amp;F hourly personnel. We have included 75% of the cost of</t>
  </si>
  <si>
    <t xml:space="preserve">               a tree inventory for FY16, as 75% of the City's trees are in the ROW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</si>
</sst>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19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24"/>
      <color indexed="8"/>
      <name val="Calibri"/>
      <family val="2"/>
    </font>
    <font>
      <b/>
      <sz val="24"/>
      <color indexed="8"/>
      <name val="Calibri"/>
      <family val="2"/>
    </font>
    <font>
      <b/>
      <u val="double"/>
      <sz val="14"/>
      <color indexed="8"/>
      <name val="Calibri"/>
      <family val="2"/>
    </font>
    <font>
      <b/>
      <sz val="28"/>
      <color indexed="8"/>
      <name val="Calibri"/>
      <family val="2"/>
    </font>
    <font>
      <b/>
      <sz val="20"/>
      <color indexed="8"/>
      <name val="Calibri"/>
      <family val="2"/>
    </font>
    <font>
      <b/>
      <sz val="16"/>
      <color indexed="8"/>
      <name val="Calibri"/>
      <family val="2"/>
    </font>
    <font>
      <b/>
      <i/>
      <sz val="14"/>
      <color indexed="8"/>
      <name val="Calibri"/>
      <family val="2"/>
    </font>
    <font>
      <i/>
      <sz val="11"/>
      <color indexed="8"/>
      <name val="Calibri"/>
      <family val="2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95">
    <xf numFmtId="0" fontId="0" fillId="0" borderId="0" xfId="0"/>
    <xf numFmtId="49" fontId="0" fillId="0" borderId="0" xfId="0" applyNumberFormat="1"/>
    <xf numFmtId="0" fontId="1" fillId="0" borderId="0" xfId="0" applyFont="1"/>
    <xf numFmtId="49" fontId="2" fillId="0" borderId="0" xfId="0" applyNumberFormat="1" applyFont="1"/>
    <xf numFmtId="0" fontId="2" fillId="0" borderId="0" xfId="0" applyFont="1"/>
    <xf numFmtId="164" fontId="1" fillId="0" borderId="0" xfId="0" applyNumberFormat="1" applyFont="1" applyAlignment="1">
      <alignment horizontal="center"/>
    </xf>
    <xf numFmtId="164" fontId="0" fillId="0" borderId="0" xfId="0" applyNumberFormat="1"/>
    <xf numFmtId="164" fontId="0" fillId="0" borderId="1" xfId="0" applyNumberFormat="1" applyBorder="1"/>
    <xf numFmtId="164" fontId="1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3" fillId="2" borderId="0" xfId="0" applyFont="1" applyFill="1"/>
    <xf numFmtId="164" fontId="3" fillId="2" borderId="0" xfId="0" applyNumberFormat="1" applyFont="1" applyFill="1"/>
    <xf numFmtId="0" fontId="2" fillId="2" borderId="0" xfId="0" applyFont="1" applyFill="1"/>
    <xf numFmtId="164" fontId="0" fillId="0" borderId="0" xfId="0" applyNumberFormat="1" applyFont="1" applyAlignment="1">
      <alignment horizontal="center"/>
    </xf>
    <xf numFmtId="0" fontId="0" fillId="0" borderId="0" xfId="0" applyFont="1"/>
    <xf numFmtId="164" fontId="0" fillId="0" borderId="0" xfId="0" applyNumberFormat="1" applyFill="1" applyBorder="1"/>
    <xf numFmtId="164" fontId="0" fillId="0" borderId="1" xfId="0" applyNumberFormat="1" applyFill="1" applyBorder="1"/>
    <xf numFmtId="0" fontId="2" fillId="3" borderId="0" xfId="0" applyFont="1" applyFill="1"/>
    <xf numFmtId="49" fontId="2" fillId="3" borderId="0" xfId="0" applyNumberFormat="1" applyFont="1" applyFill="1"/>
    <xf numFmtId="164" fontId="4" fillId="0" borderId="0" xfId="0" applyNumberFormat="1" applyFont="1"/>
    <xf numFmtId="49" fontId="0" fillId="0" borderId="0" xfId="0" applyNumberFormat="1" applyFont="1" applyFill="1"/>
    <xf numFmtId="0" fontId="0" fillId="0" borderId="0" xfId="0" applyFont="1" applyFill="1"/>
    <xf numFmtId="0" fontId="4" fillId="0" borderId="0" xfId="0" applyFont="1" applyFill="1"/>
    <xf numFmtId="164" fontId="4" fillId="0" borderId="2" xfId="0" applyNumberFormat="1" applyFont="1" applyBorder="1"/>
    <xf numFmtId="164" fontId="0" fillId="0" borderId="1" xfId="0" applyNumberFormat="1" applyFont="1" applyBorder="1" applyAlignment="1">
      <alignment horizontal="right"/>
    </xf>
    <xf numFmtId="164" fontId="0" fillId="0" borderId="1" xfId="0" applyNumberFormat="1" applyFont="1" applyBorder="1" applyAlignment="1"/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4" fontId="0" fillId="0" borderId="3" xfId="0" applyNumberFormat="1" applyBorder="1"/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/>
    <xf numFmtId="164" fontId="0" fillId="0" borderId="3" xfId="0" applyNumberFormat="1" applyFill="1" applyBorder="1"/>
    <xf numFmtId="0" fontId="0" fillId="0" borderId="1" xfId="0" applyBorder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0" xfId="0" applyFont="1"/>
    <xf numFmtId="164" fontId="0" fillId="0" borderId="0" xfId="0" applyNumberFormat="1" applyBorder="1"/>
    <xf numFmtId="0" fontId="0" fillId="0" borderId="0" xfId="0" applyBorder="1"/>
    <xf numFmtId="0" fontId="3" fillId="4" borderId="1" xfId="0" applyFont="1" applyFill="1" applyBorder="1"/>
    <xf numFmtId="164" fontId="3" fillId="4" borderId="1" xfId="0" applyNumberFormat="1" applyFont="1" applyFill="1" applyBorder="1"/>
    <xf numFmtId="49" fontId="7" fillId="0" borderId="0" xfId="0" applyNumberFormat="1" applyFont="1"/>
    <xf numFmtId="164" fontId="1" fillId="0" borderId="0" xfId="0" applyNumberFormat="1" applyFont="1" applyFill="1" applyBorder="1"/>
    <xf numFmtId="0" fontId="1" fillId="0" borderId="1" xfId="0" applyFont="1" applyBorder="1"/>
    <xf numFmtId="164" fontId="1" fillId="0" borderId="1" xfId="0" applyNumberFormat="1" applyFont="1" applyFill="1" applyBorder="1"/>
    <xf numFmtId="164" fontId="3" fillId="0" borderId="0" xfId="0" applyNumberFormat="1" applyFont="1" applyFill="1" applyBorder="1"/>
    <xf numFmtId="0" fontId="8" fillId="0" borderId="0" xfId="0" applyFont="1"/>
    <xf numFmtId="44" fontId="0" fillId="0" borderId="0" xfId="1" applyFont="1"/>
    <xf numFmtId="0" fontId="4" fillId="4" borderId="1" xfId="0" applyFont="1" applyFill="1" applyBorder="1"/>
    <xf numFmtId="0" fontId="0" fillId="4" borderId="1" xfId="0" applyFill="1" applyBorder="1"/>
    <xf numFmtId="0" fontId="4" fillId="4" borderId="0" xfId="0" applyFont="1" applyFill="1"/>
    <xf numFmtId="0" fontId="0" fillId="4" borderId="0" xfId="0" applyFill="1"/>
    <xf numFmtId="0" fontId="9" fillId="0" borderId="0" xfId="0" applyFont="1"/>
    <xf numFmtId="0" fontId="11" fillId="3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0" fillId="5" borderId="0" xfId="0" applyFont="1" applyFill="1" applyAlignment="1">
      <alignment horizontal="center"/>
    </xf>
    <xf numFmtId="49" fontId="2" fillId="5" borderId="0" xfId="0" applyNumberFormat="1" applyFont="1" applyFill="1"/>
    <xf numFmtId="0" fontId="2" fillId="5" borderId="0" xfId="0" applyFont="1" applyFill="1"/>
    <xf numFmtId="0" fontId="11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0" fillId="6" borderId="1" xfId="0" applyNumberFormat="1" applyFont="1" applyFill="1" applyBorder="1" applyAlignment="1">
      <alignment horizontal="right"/>
    </xf>
    <xf numFmtId="164" fontId="1" fillId="6" borderId="1" xfId="0" applyNumberFormat="1" applyFont="1" applyFill="1" applyBorder="1" applyAlignment="1">
      <alignment horizontal="right"/>
    </xf>
    <xf numFmtId="0" fontId="0" fillId="0" borderId="0" xfId="0" applyFill="1"/>
    <xf numFmtId="0" fontId="17" fillId="0" borderId="0" xfId="0" applyFont="1" applyFill="1" applyAlignment="1">
      <alignment horizontal="right"/>
    </xf>
    <xf numFmtId="164" fontId="17" fillId="0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6" borderId="4" xfId="0" applyFill="1" applyBorder="1"/>
    <xf numFmtId="0" fontId="4" fillId="6" borderId="5" xfId="0" applyFont="1" applyFill="1" applyBorder="1"/>
    <xf numFmtId="0" fontId="7" fillId="6" borderId="5" xfId="0" applyFont="1" applyFill="1" applyBorder="1" applyAlignment="1">
      <alignment horizontal="center"/>
    </xf>
    <xf numFmtId="164" fontId="7" fillId="6" borderId="5" xfId="0" applyNumberFormat="1" applyFont="1" applyFill="1" applyBorder="1" applyAlignment="1">
      <alignment horizontal="center"/>
    </xf>
    <xf numFmtId="164" fontId="7" fillId="6" borderId="6" xfId="0" applyNumberFormat="1" applyFont="1" applyFill="1" applyBorder="1" applyAlignment="1">
      <alignment horizontal="center"/>
    </xf>
    <xf numFmtId="0" fontId="0" fillId="6" borderId="7" xfId="0" applyFill="1" applyBorder="1"/>
    <xf numFmtId="0" fontId="1" fillId="6" borderId="0" xfId="0" applyFont="1" applyFill="1" applyBorder="1" applyAlignment="1">
      <alignment horizontal="right"/>
    </xf>
    <xf numFmtId="164" fontId="1" fillId="6" borderId="0" xfId="0" applyNumberFormat="1" applyFont="1" applyFill="1" applyBorder="1" applyAlignment="1">
      <alignment horizontal="center"/>
    </xf>
    <xf numFmtId="164" fontId="7" fillId="6" borderId="0" xfId="0" applyNumberFormat="1" applyFont="1" applyFill="1" applyBorder="1" applyAlignment="1">
      <alignment horizontal="center"/>
    </xf>
    <xf numFmtId="164" fontId="7" fillId="6" borderId="8" xfId="0" applyNumberFormat="1" applyFont="1" applyFill="1" applyBorder="1" applyAlignment="1">
      <alignment horizontal="center"/>
    </xf>
    <xf numFmtId="0" fontId="0" fillId="6" borderId="0" xfId="0" applyFill="1" applyBorder="1" applyAlignment="1">
      <alignment horizontal="right"/>
    </xf>
    <xf numFmtId="164" fontId="0" fillId="6" borderId="0" xfId="0" applyNumberFormat="1" applyFont="1" applyFill="1" applyBorder="1" applyAlignment="1">
      <alignment horizontal="center"/>
    </xf>
    <xf numFmtId="164" fontId="0" fillId="6" borderId="0" xfId="0" applyNumberFormat="1" applyFont="1" applyFill="1" applyBorder="1" applyAlignment="1">
      <alignment horizontal="right"/>
    </xf>
    <xf numFmtId="164" fontId="1" fillId="6" borderId="0" xfId="0" applyNumberFormat="1" applyFont="1" applyFill="1" applyBorder="1" applyAlignment="1">
      <alignment horizontal="right"/>
    </xf>
    <xf numFmtId="0" fontId="0" fillId="6" borderId="9" xfId="0" applyFill="1" applyBorder="1"/>
    <xf numFmtId="0" fontId="17" fillId="6" borderId="1" xfId="0" applyFont="1" applyFill="1" applyBorder="1" applyAlignment="1">
      <alignment horizontal="right"/>
    </xf>
    <xf numFmtId="164" fontId="17" fillId="6" borderId="1" xfId="0" applyNumberFormat="1" applyFont="1" applyFill="1" applyBorder="1" applyAlignment="1">
      <alignment horizontal="right"/>
    </xf>
    <xf numFmtId="164" fontId="7" fillId="6" borderId="1" xfId="0" applyNumberFormat="1" applyFont="1" applyFill="1" applyBorder="1" applyAlignment="1">
      <alignment horizontal="center"/>
    </xf>
    <xf numFmtId="164" fontId="7" fillId="6" borderId="10" xfId="0" applyNumberFormat="1" applyFont="1" applyFill="1" applyBorder="1" applyAlignment="1">
      <alignment horizontal="center"/>
    </xf>
    <xf numFmtId="0" fontId="17" fillId="4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8"/>
  <sheetViews>
    <sheetView view="pageLayout" zoomScaleNormal="100" workbookViewId="0"/>
  </sheetViews>
  <sheetFormatPr defaultRowHeight="15"/>
  <cols>
    <col min="1" max="1" width="83" customWidth="1"/>
  </cols>
  <sheetData>
    <row r="1" spans="1:1" ht="36">
      <c r="A1" s="61" t="s">
        <v>565</v>
      </c>
    </row>
    <row r="2" spans="1:1" ht="26.25">
      <c r="A2" s="62" t="s">
        <v>566</v>
      </c>
    </row>
    <row r="3" spans="1:1" ht="21">
      <c r="A3" s="63" t="s">
        <v>570</v>
      </c>
    </row>
    <row r="5" spans="1:1" ht="15.75">
      <c r="A5" s="64" t="s">
        <v>571</v>
      </c>
    </row>
    <row r="7" spans="1:1" ht="15.75">
      <c r="A7" s="9" t="s">
        <v>567</v>
      </c>
    </row>
    <row r="9" spans="1:1">
      <c r="A9" t="s">
        <v>568</v>
      </c>
    </row>
    <row r="11" spans="1:1">
      <c r="A11" t="s">
        <v>572</v>
      </c>
    </row>
    <row r="13" spans="1:1">
      <c r="A13" t="s">
        <v>573</v>
      </c>
    </row>
    <row r="15" spans="1:1">
      <c r="A15" t="s">
        <v>574</v>
      </c>
    </row>
    <row r="17" spans="1:1">
      <c r="A17" t="s">
        <v>575</v>
      </c>
    </row>
    <row r="19" spans="1:1">
      <c r="A19" t="s">
        <v>617</v>
      </c>
    </row>
    <row r="20" spans="1:1">
      <c r="A20" t="s">
        <v>618</v>
      </c>
    </row>
    <row r="21" spans="1:1">
      <c r="A21" t="s">
        <v>619</v>
      </c>
    </row>
    <row r="28" spans="1:1" ht="15.75">
      <c r="A28" s="9" t="s">
        <v>569</v>
      </c>
    </row>
  </sheetData>
  <phoneticPr fontId="0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"/>
  <sheetViews>
    <sheetView workbookViewId="0">
      <selection activeCell="B4" sqref="B4"/>
    </sheetView>
  </sheetViews>
  <sheetFormatPr defaultRowHeight="15"/>
  <cols>
    <col min="1" max="1" width="13.7109375" customWidth="1"/>
    <col min="2" max="2" width="26.42578125" customWidth="1"/>
    <col min="3" max="3" width="11.28515625" style="6" bestFit="1" customWidth="1"/>
    <col min="4" max="6" width="11.28515625" bestFit="1" customWidth="1"/>
    <col min="8" max="8" width="3.28515625" customWidth="1"/>
  </cols>
  <sheetData>
    <row r="1" spans="1:7">
      <c r="C1" s="5" t="s">
        <v>248</v>
      </c>
      <c r="D1" s="5" t="s">
        <v>245</v>
      </c>
      <c r="E1" s="5" t="s">
        <v>242</v>
      </c>
      <c r="F1" s="5" t="s">
        <v>251</v>
      </c>
      <c r="G1" s="5" t="s">
        <v>400</v>
      </c>
    </row>
    <row r="2" spans="1:7">
      <c r="C2" s="5" t="s">
        <v>243</v>
      </c>
      <c r="D2" s="5" t="s">
        <v>243</v>
      </c>
      <c r="E2" s="5" t="s">
        <v>244</v>
      </c>
      <c r="F2" s="5" t="s">
        <v>244</v>
      </c>
      <c r="G2" s="5" t="s">
        <v>244</v>
      </c>
    </row>
    <row r="3" spans="1:7">
      <c r="C3" s="5"/>
      <c r="D3" s="5"/>
      <c r="E3" s="5"/>
      <c r="F3" s="6"/>
    </row>
    <row r="4" spans="1:7" ht="15.75">
      <c r="A4" s="20" t="s">
        <v>336</v>
      </c>
      <c r="B4" s="19" t="s">
        <v>337</v>
      </c>
      <c r="D4" s="6"/>
      <c r="E4" s="6"/>
      <c r="F4" s="6"/>
    </row>
    <row r="6" spans="1:7">
      <c r="A6" s="1" t="s">
        <v>104</v>
      </c>
      <c r="B6" t="s">
        <v>105</v>
      </c>
      <c r="C6" s="7">
        <v>0</v>
      </c>
      <c r="D6" s="6">
        <v>0</v>
      </c>
      <c r="E6" s="6">
        <v>10489</v>
      </c>
      <c r="F6" s="6">
        <v>3825</v>
      </c>
      <c r="G6" s="6">
        <v>0</v>
      </c>
    </row>
    <row r="7" spans="1:7">
      <c r="A7" s="1"/>
      <c r="D7" s="6"/>
      <c r="E7" s="6"/>
      <c r="F7" s="6"/>
      <c r="G7" s="6"/>
    </row>
    <row r="8" spans="1:7">
      <c r="A8" s="1" t="s">
        <v>338</v>
      </c>
      <c r="B8" t="s">
        <v>339</v>
      </c>
      <c r="C8" s="7">
        <v>45000</v>
      </c>
      <c r="D8" s="6">
        <v>50000</v>
      </c>
      <c r="E8" s="6">
        <v>37399</v>
      </c>
      <c r="F8" s="6">
        <v>36369</v>
      </c>
      <c r="G8" s="6">
        <v>0</v>
      </c>
    </row>
    <row r="9" spans="1:7">
      <c r="A9" s="1"/>
    </row>
    <row r="10" spans="1:7" ht="15.75">
      <c r="A10" s="1"/>
      <c r="B10" s="9" t="s">
        <v>340</v>
      </c>
      <c r="C10" s="10">
        <f>C6+C8</f>
        <v>45000</v>
      </c>
      <c r="D10" s="10">
        <f>D6+D8</f>
        <v>50000</v>
      </c>
      <c r="E10" s="10">
        <f>E6+E8</f>
        <v>47888</v>
      </c>
      <c r="F10" s="10">
        <f>F6+F8</f>
        <v>40194</v>
      </c>
      <c r="G10" s="10">
        <f>G6+G8</f>
        <v>0</v>
      </c>
    </row>
    <row r="11" spans="1:7">
      <c r="A11" s="1"/>
    </row>
    <row r="12" spans="1:7">
      <c r="A12" s="1"/>
    </row>
    <row r="13" spans="1:7">
      <c r="A13" s="1"/>
    </row>
    <row r="14" spans="1:7">
      <c r="A14" s="1"/>
    </row>
  </sheetData>
  <phoneticPr fontId="0" type="noConversion"/>
  <pageMargins left="0.7" right="0.7" top="0.75" bottom="0.75" header="0.3" footer="0.3"/>
  <pageSetup scale="9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"/>
  <sheetViews>
    <sheetView workbookViewId="0">
      <selection activeCell="B3" sqref="B3"/>
    </sheetView>
  </sheetViews>
  <sheetFormatPr defaultRowHeight="15"/>
  <cols>
    <col min="1" max="1" width="13.7109375" customWidth="1"/>
    <col min="2" max="2" width="26.42578125" customWidth="1"/>
    <col min="3" max="3" width="12.42578125" style="6" bestFit="1" customWidth="1"/>
    <col min="4" max="6" width="12.42578125" bestFit="1" customWidth="1"/>
    <col min="7" max="7" width="11.28515625" bestFit="1" customWidth="1"/>
    <col min="8" max="8" width="3.28515625" customWidth="1"/>
  </cols>
  <sheetData>
    <row r="1" spans="1:7">
      <c r="C1" s="5" t="s">
        <v>248</v>
      </c>
      <c r="D1" s="5" t="s">
        <v>245</v>
      </c>
      <c r="E1" s="5" t="s">
        <v>242</v>
      </c>
      <c r="F1" s="5" t="s">
        <v>251</v>
      </c>
      <c r="G1" s="5" t="s">
        <v>400</v>
      </c>
    </row>
    <row r="2" spans="1:7">
      <c r="C2" s="5" t="s">
        <v>243</v>
      </c>
      <c r="D2" s="5" t="s">
        <v>243</v>
      </c>
      <c r="E2" s="5" t="s">
        <v>244</v>
      </c>
      <c r="F2" s="5" t="s">
        <v>244</v>
      </c>
      <c r="G2" s="5" t="s">
        <v>244</v>
      </c>
    </row>
    <row r="3" spans="1:7">
      <c r="C3" s="5"/>
      <c r="D3" s="5"/>
      <c r="E3" s="5"/>
      <c r="F3" s="6"/>
    </row>
    <row r="4" spans="1:7" ht="15.75">
      <c r="A4" s="20" t="s">
        <v>341</v>
      </c>
      <c r="B4" s="19" t="s">
        <v>342</v>
      </c>
      <c r="D4" s="6"/>
      <c r="E4" s="6"/>
      <c r="F4" s="6"/>
    </row>
    <row r="6" spans="1:7">
      <c r="A6" s="1" t="s">
        <v>308</v>
      </c>
      <c r="B6" t="s">
        <v>306</v>
      </c>
      <c r="C6" s="7">
        <v>100000</v>
      </c>
      <c r="D6" s="6">
        <v>100000</v>
      </c>
      <c r="E6" s="6">
        <v>100000</v>
      </c>
      <c r="F6" s="6">
        <v>100000</v>
      </c>
      <c r="G6" s="6">
        <v>75000</v>
      </c>
    </row>
    <row r="7" spans="1:7">
      <c r="A7" s="1"/>
      <c r="D7" s="6"/>
      <c r="E7" s="6"/>
      <c r="F7" s="6"/>
    </row>
    <row r="8" spans="1:7">
      <c r="A8" s="1"/>
    </row>
    <row r="9" spans="1:7" ht="15.75">
      <c r="A9" s="1"/>
      <c r="B9" s="9" t="s">
        <v>340</v>
      </c>
      <c r="C9" s="10">
        <f>C6</f>
        <v>100000</v>
      </c>
      <c r="D9" s="10">
        <f>D6</f>
        <v>100000</v>
      </c>
      <c r="E9" s="10">
        <f>E6</f>
        <v>100000</v>
      </c>
      <c r="F9" s="10">
        <f>F6</f>
        <v>100000</v>
      </c>
      <c r="G9" s="10">
        <f>G6</f>
        <v>75000</v>
      </c>
    </row>
    <row r="10" spans="1:7">
      <c r="A10" s="1"/>
    </row>
    <row r="11" spans="1:7">
      <c r="A11" s="1"/>
    </row>
    <row r="12" spans="1:7">
      <c r="A12" s="1"/>
    </row>
    <row r="13" spans="1:7">
      <c r="A13" s="1"/>
    </row>
  </sheetData>
  <phoneticPr fontId="0" type="noConversion"/>
  <pageMargins left="0.7" right="0.7" top="0.75" bottom="0.75" header="0.3" footer="0.3"/>
  <pageSetup scale="8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35"/>
  <sheetViews>
    <sheetView view="pageLayout" zoomScaleNormal="100" workbookViewId="0"/>
  </sheetViews>
  <sheetFormatPr defaultRowHeight="15"/>
  <cols>
    <col min="1" max="1" width="82.28515625" customWidth="1"/>
  </cols>
  <sheetData>
    <row r="1" spans="1:1" ht="31.5">
      <c r="A1" s="60" t="s">
        <v>474</v>
      </c>
    </row>
    <row r="3" spans="1:1" ht="18.75">
      <c r="A3" s="65" t="s">
        <v>576</v>
      </c>
    </row>
    <row r="4" spans="1:1" ht="18.75">
      <c r="A4" s="54"/>
    </row>
    <row r="5" spans="1:1" ht="18.75">
      <c r="A5" s="54" t="s">
        <v>577</v>
      </c>
    </row>
    <row r="6" spans="1:1" ht="18.75">
      <c r="A6" s="54" t="s">
        <v>578</v>
      </c>
    </row>
    <row r="7" spans="1:1" ht="18.75">
      <c r="A7" s="54" t="s">
        <v>579</v>
      </c>
    </row>
    <row r="8" spans="1:1" ht="18.75">
      <c r="A8" s="54" t="s">
        <v>580</v>
      </c>
    </row>
    <row r="9" spans="1:1" ht="18.75">
      <c r="A9" s="54" t="s">
        <v>581</v>
      </c>
    </row>
    <row r="10" spans="1:1" ht="18.75">
      <c r="A10" s="54"/>
    </row>
    <row r="11" spans="1:1" ht="18.75">
      <c r="A11" s="54" t="s">
        <v>591</v>
      </c>
    </row>
    <row r="12" spans="1:1" ht="18.75">
      <c r="A12" s="54"/>
    </row>
    <row r="13" spans="1:1" ht="18.75">
      <c r="A13" s="66" t="s">
        <v>590</v>
      </c>
    </row>
    <row r="14" spans="1:1" ht="18.75">
      <c r="A14" s="54" t="s">
        <v>582</v>
      </c>
    </row>
    <row r="15" spans="1:1" ht="18.75">
      <c r="A15" s="54" t="s">
        <v>592</v>
      </c>
    </row>
    <row r="16" spans="1:1" ht="18.75">
      <c r="A16" s="54" t="s">
        <v>598</v>
      </c>
    </row>
    <row r="17" spans="1:1" ht="18.75">
      <c r="A17" s="54" t="s">
        <v>593</v>
      </c>
    </row>
    <row r="18" spans="1:1" ht="18.75">
      <c r="A18" s="54" t="s">
        <v>583</v>
      </c>
    </row>
    <row r="19" spans="1:1" ht="18.75">
      <c r="A19" s="54"/>
    </row>
    <row r="20" spans="1:1" ht="18.75">
      <c r="A20" s="54" t="s">
        <v>584</v>
      </c>
    </row>
    <row r="21" spans="1:1" ht="18.75">
      <c r="A21" s="54" t="s">
        <v>609</v>
      </c>
    </row>
    <row r="22" spans="1:1" ht="18.75">
      <c r="A22" s="54"/>
    </row>
    <row r="23" spans="1:1" ht="18.75">
      <c r="A23" s="54" t="s">
        <v>606</v>
      </c>
    </row>
    <row r="24" spans="1:1" ht="18.75">
      <c r="A24" s="54" t="s">
        <v>607</v>
      </c>
    </row>
    <row r="25" spans="1:1" ht="18.75">
      <c r="A25" s="54" t="s">
        <v>608</v>
      </c>
    </row>
    <row r="26" spans="1:1" ht="18.75">
      <c r="A26" s="54"/>
    </row>
    <row r="27" spans="1:1" ht="18.75">
      <c r="A27" s="66" t="s">
        <v>587</v>
      </c>
    </row>
    <row r="28" spans="1:1" ht="18.75">
      <c r="A28" s="54"/>
    </row>
    <row r="29" spans="1:1" ht="18.75">
      <c r="A29" s="54" t="s">
        <v>585</v>
      </c>
    </row>
    <row r="30" spans="1:1" ht="18.75">
      <c r="A30" s="54" t="s">
        <v>586</v>
      </c>
    </row>
    <row r="31" spans="1:1" ht="18.75">
      <c r="A31" s="54"/>
    </row>
    <row r="32" spans="1:1" ht="18.75">
      <c r="A32" s="54"/>
    </row>
    <row r="33" spans="1:1" ht="18.75">
      <c r="A33" s="54" t="s">
        <v>588</v>
      </c>
    </row>
    <row r="34" spans="1:1" ht="18.75">
      <c r="A34" s="54" t="s">
        <v>589</v>
      </c>
    </row>
    <row r="35" spans="1:1" ht="18.75">
      <c r="A35" s="54"/>
    </row>
  </sheetData>
  <phoneticPr fontId="0" type="noConversion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K1241"/>
  <sheetViews>
    <sheetView workbookViewId="0"/>
  </sheetViews>
  <sheetFormatPr defaultRowHeight="15"/>
  <cols>
    <col min="1" max="1" width="13.42578125" customWidth="1"/>
    <col min="2" max="2" width="30.140625" customWidth="1"/>
    <col min="3" max="3" width="14.85546875" customWidth="1"/>
    <col min="4" max="4" width="16.28515625" customWidth="1"/>
    <col min="5" max="5" width="16.140625" customWidth="1"/>
    <col min="6" max="6" width="16.5703125" style="6" customWidth="1"/>
    <col min="7" max="7" width="16.28515625" style="6" customWidth="1"/>
    <col min="8" max="8" width="17.85546875" style="6" customWidth="1"/>
    <col min="9" max="9" width="4.28515625" customWidth="1"/>
  </cols>
  <sheetData>
    <row r="1" spans="1:8" ht="18.75">
      <c r="A1" s="52" t="s">
        <v>406</v>
      </c>
      <c r="B1" s="53"/>
    </row>
    <row r="2" spans="1:8">
      <c r="C2" s="35" t="s">
        <v>243</v>
      </c>
      <c r="D2" s="35" t="s">
        <v>243</v>
      </c>
      <c r="E2" s="35" t="s">
        <v>244</v>
      </c>
      <c r="F2" s="35" t="s">
        <v>244</v>
      </c>
      <c r="G2" s="35" t="s">
        <v>244</v>
      </c>
      <c r="H2" s="35" t="s">
        <v>244</v>
      </c>
    </row>
    <row r="3" spans="1:8">
      <c r="C3" s="36" t="s">
        <v>407</v>
      </c>
      <c r="D3" s="36" t="s">
        <v>408</v>
      </c>
      <c r="E3" s="36" t="s">
        <v>409</v>
      </c>
      <c r="F3" s="37" t="s">
        <v>410</v>
      </c>
      <c r="G3" s="37" t="s">
        <v>411</v>
      </c>
      <c r="H3" s="37" t="s">
        <v>412</v>
      </c>
    </row>
    <row r="4" spans="1:8">
      <c r="C4" s="36"/>
      <c r="D4" s="36"/>
      <c r="E4" s="36"/>
      <c r="F4" s="37"/>
      <c r="G4" s="37"/>
      <c r="H4" s="37"/>
    </row>
    <row r="5" spans="1:8" ht="18.75">
      <c r="A5" s="75"/>
      <c r="B5" s="76" t="s">
        <v>599</v>
      </c>
      <c r="C5" s="77"/>
      <c r="D5" s="77"/>
      <c r="E5" s="77"/>
      <c r="F5" s="78"/>
      <c r="G5" s="78"/>
      <c r="H5" s="79"/>
    </row>
    <row r="6" spans="1:8">
      <c r="A6" s="80"/>
      <c r="B6" s="81" t="s">
        <v>600</v>
      </c>
      <c r="C6" s="68">
        <f>C36</f>
        <v>1691680</v>
      </c>
      <c r="D6" s="82">
        <f>D36</f>
        <v>1757507</v>
      </c>
      <c r="E6" s="82">
        <f>E36</f>
        <v>2016897.2</v>
      </c>
      <c r="F6" s="82">
        <f>F36</f>
        <v>1842202.0300000007</v>
      </c>
      <c r="G6" s="83"/>
      <c r="H6" s="84"/>
    </row>
    <row r="7" spans="1:8">
      <c r="A7" s="80"/>
      <c r="B7" s="85"/>
      <c r="C7" s="67"/>
      <c r="D7" s="86"/>
      <c r="E7" s="86"/>
      <c r="F7" s="86"/>
      <c r="G7" s="83"/>
      <c r="H7" s="84"/>
    </row>
    <row r="8" spans="1:8">
      <c r="A8" s="80"/>
      <c r="B8" s="85" t="s">
        <v>601</v>
      </c>
      <c r="C8" s="67">
        <f>C135</f>
        <v>397964.64999999997</v>
      </c>
      <c r="D8" s="87">
        <f>D135</f>
        <v>570557</v>
      </c>
      <c r="E8" s="87">
        <f>E135</f>
        <v>431667.70999999996</v>
      </c>
      <c r="F8" s="87">
        <f>F135</f>
        <v>410599.68000000005</v>
      </c>
      <c r="G8" s="83"/>
      <c r="H8" s="84"/>
    </row>
    <row r="9" spans="1:8">
      <c r="A9" s="80"/>
      <c r="B9" s="85" t="s">
        <v>602</v>
      </c>
      <c r="C9" s="67">
        <f>C230</f>
        <v>843890.85999999987</v>
      </c>
      <c r="D9" s="87">
        <f>D230</f>
        <v>790118</v>
      </c>
      <c r="E9" s="87">
        <f>E230</f>
        <v>876199.90999999992</v>
      </c>
      <c r="F9" s="87">
        <f>F230</f>
        <v>823512.28</v>
      </c>
      <c r="G9" s="83"/>
      <c r="H9" s="84"/>
    </row>
    <row r="10" spans="1:8">
      <c r="A10" s="80"/>
      <c r="B10" s="85" t="s">
        <v>603</v>
      </c>
      <c r="C10" s="67">
        <f>C288</f>
        <v>170881.37000000002</v>
      </c>
      <c r="D10" s="87">
        <f>D288</f>
        <v>149231</v>
      </c>
      <c r="E10" s="87">
        <f>E288</f>
        <v>179458.55999999997</v>
      </c>
      <c r="F10" s="87">
        <f>F288</f>
        <v>161599.20999999996</v>
      </c>
      <c r="G10" s="83"/>
      <c r="H10" s="84"/>
    </row>
    <row r="11" spans="1:8">
      <c r="A11" s="80"/>
      <c r="B11" s="85" t="s">
        <v>604</v>
      </c>
      <c r="C11" s="67">
        <f>C322</f>
        <v>278127.33</v>
      </c>
      <c r="D11" s="87">
        <f>D322</f>
        <v>208900</v>
      </c>
      <c r="E11" s="87">
        <f>E322</f>
        <v>245128.66</v>
      </c>
      <c r="F11" s="87">
        <f>F322</f>
        <v>228211.07000000004</v>
      </c>
      <c r="G11" s="83"/>
      <c r="H11" s="84"/>
    </row>
    <row r="12" spans="1:8">
      <c r="A12" s="80"/>
      <c r="B12" s="81" t="s">
        <v>605</v>
      </c>
      <c r="C12" s="68">
        <f>C8+C9+C10+C11</f>
        <v>1690864.21</v>
      </c>
      <c r="D12" s="88">
        <f>D8+D9+D10+D11</f>
        <v>1718806</v>
      </c>
      <c r="E12" s="88">
        <f>E8+E9+E10+E11</f>
        <v>1732454.8399999999</v>
      </c>
      <c r="F12" s="88">
        <f>F8+F9+F10+F11</f>
        <v>1623922.24</v>
      </c>
      <c r="G12" s="83"/>
      <c r="H12" s="84"/>
    </row>
    <row r="13" spans="1:8">
      <c r="A13" s="89"/>
      <c r="B13" s="90" t="s">
        <v>492</v>
      </c>
      <c r="C13" s="91">
        <f>C6-C12</f>
        <v>815.79000000003725</v>
      </c>
      <c r="D13" s="91">
        <f>D6-D12</f>
        <v>38701</v>
      </c>
      <c r="E13" s="91">
        <f>E6-E12</f>
        <v>284442.3600000001</v>
      </c>
      <c r="F13" s="91">
        <f>F6-F12</f>
        <v>218279.79000000074</v>
      </c>
      <c r="G13" s="92"/>
      <c r="H13" s="93"/>
    </row>
    <row r="14" spans="1:8">
      <c r="A14" s="69"/>
      <c r="B14" s="70"/>
      <c r="C14" s="71"/>
      <c r="D14" s="71"/>
      <c r="E14" s="71"/>
      <c r="F14" s="71"/>
      <c r="G14" s="72"/>
      <c r="H14" s="72"/>
    </row>
    <row r="15" spans="1:8">
      <c r="A15" s="38" t="s">
        <v>310</v>
      </c>
    </row>
    <row r="16" spans="1:8">
      <c r="A16" s="1" t="s">
        <v>413</v>
      </c>
      <c r="B16" t="s">
        <v>414</v>
      </c>
      <c r="C16" s="7">
        <v>16000</v>
      </c>
      <c r="D16" s="6">
        <v>16000</v>
      </c>
      <c r="E16" s="6">
        <v>14055.62</v>
      </c>
      <c r="F16" s="6">
        <v>20301.8</v>
      </c>
    </row>
    <row r="17" spans="1:6">
      <c r="A17" s="1" t="s">
        <v>415</v>
      </c>
      <c r="B17" t="s">
        <v>416</v>
      </c>
      <c r="C17" s="30">
        <v>601361</v>
      </c>
      <c r="D17" s="6">
        <v>603126</v>
      </c>
      <c r="E17" s="6">
        <v>736940</v>
      </c>
      <c r="F17" s="6">
        <v>562803</v>
      </c>
    </row>
    <row r="18" spans="1:6">
      <c r="A18" s="1" t="s">
        <v>417</v>
      </c>
      <c r="B18" t="s">
        <v>418</v>
      </c>
      <c r="C18" s="30">
        <v>0</v>
      </c>
      <c r="D18" s="6">
        <v>0</v>
      </c>
      <c r="E18" s="6">
        <v>1791</v>
      </c>
      <c r="F18" s="6">
        <v>1002</v>
      </c>
    </row>
    <row r="19" spans="1:6">
      <c r="A19" s="1" t="s">
        <v>419</v>
      </c>
      <c r="B19" t="s">
        <v>420</v>
      </c>
      <c r="C19" s="30">
        <v>204319</v>
      </c>
      <c r="D19" s="6">
        <v>191766</v>
      </c>
      <c r="E19" s="6">
        <v>266380.21000000002</v>
      </c>
      <c r="F19" s="6">
        <v>236640.31</v>
      </c>
    </row>
    <row r="20" spans="1:6">
      <c r="A20" s="1" t="s">
        <v>421</v>
      </c>
      <c r="B20" t="s">
        <v>422</v>
      </c>
      <c r="C20" s="30">
        <v>50000</v>
      </c>
      <c r="D20" s="6">
        <v>50000</v>
      </c>
      <c r="E20" s="6">
        <v>54046</v>
      </c>
      <c r="F20" s="6">
        <v>50811</v>
      </c>
    </row>
    <row r="21" spans="1:6">
      <c r="A21" s="1" t="s">
        <v>423</v>
      </c>
      <c r="B21" t="s">
        <v>424</v>
      </c>
      <c r="C21" s="30">
        <v>55000</v>
      </c>
      <c r="D21" s="6">
        <v>55000</v>
      </c>
      <c r="E21" s="6">
        <v>55547.19</v>
      </c>
      <c r="F21" s="6">
        <v>102149.38</v>
      </c>
    </row>
    <row r="22" spans="1:6">
      <c r="A22" s="1" t="s">
        <v>425</v>
      </c>
      <c r="B22" t="s">
        <v>426</v>
      </c>
      <c r="C22" s="30">
        <v>114000</v>
      </c>
      <c r="D22" s="6">
        <v>60000</v>
      </c>
      <c r="E22" s="6">
        <v>115454.34</v>
      </c>
      <c r="F22" s="6">
        <v>70147.399999999994</v>
      </c>
    </row>
    <row r="23" spans="1:6">
      <c r="A23" s="1" t="s">
        <v>427</v>
      </c>
      <c r="B23" t="s">
        <v>428</v>
      </c>
      <c r="C23" s="30">
        <v>30000</v>
      </c>
      <c r="D23" s="6">
        <v>110000</v>
      </c>
      <c r="E23" s="6">
        <v>28816</v>
      </c>
      <c r="F23" s="6">
        <v>26823.599999999999</v>
      </c>
    </row>
    <row r="24" spans="1:6">
      <c r="A24" s="1" t="s">
        <v>429</v>
      </c>
      <c r="B24" t="s">
        <v>430</v>
      </c>
      <c r="C24" s="30">
        <v>0</v>
      </c>
      <c r="D24" s="6">
        <v>0</v>
      </c>
      <c r="E24" s="6">
        <v>0</v>
      </c>
      <c r="F24" s="6">
        <v>0</v>
      </c>
    </row>
    <row r="25" spans="1:6">
      <c r="A25" s="1" t="s">
        <v>268</v>
      </c>
      <c r="B25" t="s">
        <v>274</v>
      </c>
      <c r="C25" s="30">
        <v>0</v>
      </c>
      <c r="D25" s="6">
        <v>0</v>
      </c>
      <c r="E25" s="6">
        <v>8952.7000000000007</v>
      </c>
      <c r="F25" s="6">
        <v>3985.71</v>
      </c>
    </row>
    <row r="26" spans="1:6">
      <c r="A26" s="1" t="s">
        <v>269</v>
      </c>
      <c r="B26" t="s">
        <v>275</v>
      </c>
      <c r="C26" s="30">
        <v>0</v>
      </c>
      <c r="D26" s="6">
        <v>0</v>
      </c>
      <c r="E26" s="6">
        <v>990.94</v>
      </c>
      <c r="F26" s="6">
        <v>541.84</v>
      </c>
    </row>
    <row r="27" spans="1:6">
      <c r="A27" s="1" t="s">
        <v>270</v>
      </c>
      <c r="B27" t="s">
        <v>277</v>
      </c>
      <c r="C27" s="30">
        <v>0</v>
      </c>
      <c r="D27" s="6">
        <v>0</v>
      </c>
      <c r="E27" s="6">
        <v>0</v>
      </c>
      <c r="F27" s="6">
        <v>4.1100000000000003</v>
      </c>
    </row>
    <row r="28" spans="1:6">
      <c r="A28" s="1" t="s">
        <v>271</v>
      </c>
      <c r="B28" t="s">
        <v>431</v>
      </c>
      <c r="C28" s="30">
        <v>0</v>
      </c>
      <c r="D28" s="6">
        <v>0</v>
      </c>
      <c r="E28" s="6">
        <v>1</v>
      </c>
      <c r="F28" s="6">
        <v>3.1</v>
      </c>
    </row>
    <row r="29" spans="1:6">
      <c r="A29" s="1" t="s">
        <v>345</v>
      </c>
      <c r="B29" t="s">
        <v>346</v>
      </c>
      <c r="C29" s="30">
        <v>0</v>
      </c>
      <c r="D29" s="6">
        <v>0</v>
      </c>
      <c r="E29" s="6">
        <v>770</v>
      </c>
      <c r="F29" s="6">
        <v>1718.86</v>
      </c>
    </row>
    <row r="30" spans="1:6">
      <c r="A30" s="1" t="s">
        <v>432</v>
      </c>
      <c r="B30" t="s">
        <v>433</v>
      </c>
      <c r="C30" s="30">
        <v>0</v>
      </c>
      <c r="D30" s="6">
        <v>0</v>
      </c>
      <c r="E30" s="6">
        <v>0</v>
      </c>
      <c r="F30" s="6">
        <v>0</v>
      </c>
    </row>
    <row r="31" spans="1:6">
      <c r="A31" s="1" t="s">
        <v>363</v>
      </c>
      <c r="B31" t="s">
        <v>434</v>
      </c>
      <c r="C31" s="30">
        <v>0</v>
      </c>
      <c r="D31" s="6">
        <v>0</v>
      </c>
      <c r="E31" s="6">
        <v>0</v>
      </c>
      <c r="F31" s="6">
        <v>40</v>
      </c>
    </row>
    <row r="32" spans="1:6">
      <c r="A32" s="1" t="s">
        <v>435</v>
      </c>
      <c r="B32" t="s">
        <v>436</v>
      </c>
      <c r="C32" s="30">
        <v>0</v>
      </c>
      <c r="D32" s="6">
        <v>0</v>
      </c>
      <c r="E32" s="6">
        <v>126</v>
      </c>
      <c r="F32" s="6">
        <v>127</v>
      </c>
    </row>
    <row r="33" spans="1:8">
      <c r="A33" s="1" t="s">
        <v>437</v>
      </c>
      <c r="B33" t="s">
        <v>438</v>
      </c>
      <c r="C33" s="30">
        <v>0</v>
      </c>
      <c r="D33" s="6">
        <v>0</v>
      </c>
      <c r="E33" s="6">
        <v>0</v>
      </c>
      <c r="F33" s="6">
        <v>0</v>
      </c>
    </row>
    <row r="34" spans="1:8">
      <c r="A34" s="1" t="s">
        <v>273</v>
      </c>
      <c r="B34" t="s">
        <v>439</v>
      </c>
      <c r="C34" s="30">
        <v>1000</v>
      </c>
      <c r="D34" s="6">
        <v>1000</v>
      </c>
      <c r="E34" s="6">
        <v>9073</v>
      </c>
      <c r="F34" s="6">
        <v>8643.24</v>
      </c>
    </row>
    <row r="35" spans="1:8">
      <c r="A35" s="1" t="s">
        <v>440</v>
      </c>
      <c r="B35" t="s">
        <v>441</v>
      </c>
      <c r="C35" s="30">
        <v>620000</v>
      </c>
      <c r="D35" s="6">
        <v>670615</v>
      </c>
      <c r="E35" s="6">
        <v>723953.2</v>
      </c>
      <c r="F35" s="6">
        <v>756459.68</v>
      </c>
    </row>
    <row r="36" spans="1:8" ht="15.75">
      <c r="A36" s="1"/>
      <c r="B36" s="9" t="s">
        <v>442</v>
      </c>
      <c r="C36" s="10">
        <f>SUM(C16:C35)</f>
        <v>1691680</v>
      </c>
      <c r="D36" s="10">
        <f>SUM(D16:D35)</f>
        <v>1757507</v>
      </c>
      <c r="E36" s="10">
        <f>SUM(E16:E35)</f>
        <v>2016897.2</v>
      </c>
      <c r="F36" s="10">
        <f>SUM(F16:F35)</f>
        <v>1842202.0300000007</v>
      </c>
    </row>
    <row r="37" spans="1:8" ht="15.75">
      <c r="A37" s="1"/>
      <c r="B37" s="9"/>
      <c r="C37" s="10"/>
      <c r="D37" s="10"/>
      <c r="E37" s="10"/>
      <c r="F37" s="10"/>
    </row>
    <row r="38" spans="1:8">
      <c r="D38" s="6"/>
    </row>
    <row r="39" spans="1:8">
      <c r="A39" s="38" t="s">
        <v>443</v>
      </c>
      <c r="B39" s="38" t="s">
        <v>444</v>
      </c>
    </row>
    <row r="41" spans="1:8">
      <c r="A41" s="1" t="s">
        <v>1</v>
      </c>
      <c r="B41" t="s">
        <v>2</v>
      </c>
      <c r="C41" s="18">
        <v>151836.01999999999</v>
      </c>
      <c r="D41" s="6">
        <v>168265</v>
      </c>
      <c r="E41" s="6">
        <v>134361.47</v>
      </c>
      <c r="F41" s="6">
        <v>126995.71</v>
      </c>
      <c r="G41" s="6">
        <v>121726.98</v>
      </c>
      <c r="H41" s="6">
        <v>120713.45</v>
      </c>
    </row>
    <row r="42" spans="1:8">
      <c r="A42" s="1" t="s">
        <v>281</v>
      </c>
      <c r="B42" t="s">
        <v>445</v>
      </c>
      <c r="C42" s="33">
        <v>0</v>
      </c>
      <c r="D42" s="6">
        <v>48602</v>
      </c>
      <c r="E42" s="6">
        <v>0</v>
      </c>
      <c r="F42" s="6">
        <v>-5328.67</v>
      </c>
      <c r="G42" s="6">
        <v>0</v>
      </c>
      <c r="H42" s="6">
        <v>0</v>
      </c>
    </row>
    <row r="43" spans="1:8">
      <c r="A43" s="1" t="s">
        <v>5</v>
      </c>
      <c r="B43" t="s">
        <v>6</v>
      </c>
      <c r="C43" s="33">
        <v>0</v>
      </c>
      <c r="D43" s="6">
        <v>28220</v>
      </c>
      <c r="E43" s="6">
        <v>821.66</v>
      </c>
      <c r="F43" s="6">
        <v>1404.34</v>
      </c>
      <c r="G43" s="6">
        <v>452.21</v>
      </c>
      <c r="H43" s="6">
        <v>0</v>
      </c>
    </row>
    <row r="44" spans="1:8">
      <c r="A44" s="1" t="s">
        <v>9</v>
      </c>
      <c r="B44" t="s">
        <v>10</v>
      </c>
      <c r="C44" s="33">
        <v>0</v>
      </c>
      <c r="D44" s="6">
        <v>0</v>
      </c>
      <c r="E44" s="6">
        <v>1374.29</v>
      </c>
      <c r="F44" s="6">
        <v>624.95000000000005</v>
      </c>
      <c r="G44" s="6">
        <v>596.99</v>
      </c>
      <c r="H44" s="6">
        <v>0</v>
      </c>
    </row>
    <row r="45" spans="1:8">
      <c r="A45" s="1" t="s">
        <v>27</v>
      </c>
      <c r="B45" t="s">
        <v>28</v>
      </c>
      <c r="C45" s="33">
        <v>3096</v>
      </c>
      <c r="D45" s="6">
        <v>0</v>
      </c>
      <c r="E45" s="6">
        <v>3094.55</v>
      </c>
      <c r="F45" s="6">
        <v>3660.8</v>
      </c>
      <c r="G45" s="6">
        <v>0</v>
      </c>
      <c r="H45" s="6">
        <v>0</v>
      </c>
    </row>
    <row r="46" spans="1:8">
      <c r="A46" s="1" t="s">
        <v>36</v>
      </c>
      <c r="B46" t="s">
        <v>37</v>
      </c>
      <c r="C46" s="33">
        <v>9413.83</v>
      </c>
      <c r="D46" s="6">
        <v>14390</v>
      </c>
      <c r="E46" s="6">
        <v>8638</v>
      </c>
      <c r="F46" s="6">
        <v>7992.42</v>
      </c>
      <c r="G46" s="6">
        <v>7622.18</v>
      </c>
      <c r="H46" s="6">
        <v>7484.18</v>
      </c>
    </row>
    <row r="47" spans="1:8">
      <c r="A47" s="1" t="s">
        <v>38</v>
      </c>
      <c r="B47" t="s">
        <v>39</v>
      </c>
      <c r="C47" s="33">
        <v>2201.62</v>
      </c>
      <c r="D47" s="6">
        <v>3365</v>
      </c>
      <c r="E47" s="6">
        <v>2020.2</v>
      </c>
      <c r="F47" s="6">
        <v>1869.18</v>
      </c>
      <c r="G47" s="6">
        <v>1782.53</v>
      </c>
      <c r="H47" s="6">
        <v>1750.31</v>
      </c>
    </row>
    <row r="48" spans="1:8">
      <c r="A48" s="1" t="s">
        <v>40</v>
      </c>
      <c r="B48" t="s">
        <v>41</v>
      </c>
      <c r="C48" s="33">
        <v>13558.96</v>
      </c>
      <c r="D48" s="6">
        <v>21048</v>
      </c>
      <c r="E48" s="6">
        <v>12470.65</v>
      </c>
      <c r="F48" s="6">
        <v>11302.67</v>
      </c>
      <c r="G48" s="6">
        <v>9908.08</v>
      </c>
      <c r="H48" s="6">
        <v>8389.59</v>
      </c>
    </row>
    <row r="49" spans="1:11">
      <c r="A49" s="1" t="s">
        <v>42</v>
      </c>
      <c r="B49" t="s">
        <v>43</v>
      </c>
      <c r="C49" s="33">
        <v>45081.599999999999</v>
      </c>
      <c r="D49" s="6">
        <v>104314</v>
      </c>
      <c r="E49" s="6">
        <v>49087.199999999997</v>
      </c>
      <c r="F49" s="6">
        <v>83672.88</v>
      </c>
      <c r="G49" s="6">
        <v>44083.68</v>
      </c>
      <c r="H49" s="6">
        <v>43497.48</v>
      </c>
    </row>
    <row r="50" spans="1:11">
      <c r="A50" s="1" t="s">
        <v>44</v>
      </c>
      <c r="B50" t="s">
        <v>45</v>
      </c>
      <c r="C50" s="33">
        <v>2095.08</v>
      </c>
      <c r="D50" s="6">
        <v>2791</v>
      </c>
      <c r="E50" s="6">
        <v>1976.52</v>
      </c>
      <c r="F50" s="6">
        <v>1864.56</v>
      </c>
      <c r="G50" s="6">
        <v>1803</v>
      </c>
      <c r="H50" s="6">
        <v>1767.84</v>
      </c>
    </row>
    <row r="51" spans="1:11">
      <c r="A51" s="1" t="s">
        <v>48</v>
      </c>
      <c r="B51" t="s">
        <v>49</v>
      </c>
      <c r="C51" s="33">
        <v>226.03</v>
      </c>
      <c r="D51" s="6">
        <v>300</v>
      </c>
      <c r="E51" s="6">
        <v>193.44</v>
      </c>
      <c r="F51" s="6">
        <v>212.16</v>
      </c>
      <c r="G51" s="6">
        <v>212.16</v>
      </c>
      <c r="H51" s="6">
        <v>204.36</v>
      </c>
    </row>
    <row r="52" spans="1:11">
      <c r="A52" s="1" t="s">
        <v>52</v>
      </c>
      <c r="B52" t="s">
        <v>53</v>
      </c>
      <c r="C52" s="33">
        <v>455.51</v>
      </c>
      <c r="D52" s="6">
        <v>5202</v>
      </c>
      <c r="E52" s="6">
        <v>284.58999999999997</v>
      </c>
      <c r="F52" s="6">
        <v>597.04999999999995</v>
      </c>
      <c r="G52" s="6">
        <v>445.98</v>
      </c>
      <c r="H52" s="6">
        <v>402.7</v>
      </c>
    </row>
    <row r="53" spans="1:11">
      <c r="A53" s="1" t="s">
        <v>54</v>
      </c>
      <c r="B53" t="s">
        <v>55</v>
      </c>
      <c r="C53" s="33">
        <v>0</v>
      </c>
      <c r="D53" s="6">
        <v>0</v>
      </c>
      <c r="E53" s="6">
        <v>304.2</v>
      </c>
      <c r="F53" s="6">
        <v>0</v>
      </c>
      <c r="G53" s="6">
        <v>0</v>
      </c>
      <c r="H53" s="6">
        <v>0</v>
      </c>
    </row>
    <row r="54" spans="1:11">
      <c r="A54" s="1" t="s">
        <v>60</v>
      </c>
      <c r="B54" t="s">
        <v>61</v>
      </c>
      <c r="C54" s="30">
        <v>2400</v>
      </c>
      <c r="D54" s="6">
        <v>2400</v>
      </c>
      <c r="E54" s="6">
        <v>2360</v>
      </c>
      <c r="F54" s="6">
        <v>2269</v>
      </c>
      <c r="G54" s="6">
        <v>2346</v>
      </c>
      <c r="H54" s="6">
        <v>2272</v>
      </c>
    </row>
    <row r="55" spans="1:11">
      <c r="A55" s="1" t="s">
        <v>62</v>
      </c>
      <c r="B55" t="s">
        <v>446</v>
      </c>
      <c r="C55" s="30">
        <v>700</v>
      </c>
      <c r="D55" s="6">
        <v>700</v>
      </c>
      <c r="E55" s="6">
        <v>3832</v>
      </c>
      <c r="F55" s="6">
        <v>349</v>
      </c>
      <c r="G55" s="6">
        <v>698</v>
      </c>
      <c r="H55" s="6">
        <v>349</v>
      </c>
    </row>
    <row r="56" spans="1:11">
      <c r="A56" s="1" t="s">
        <v>64</v>
      </c>
      <c r="B56" t="s">
        <v>65</v>
      </c>
      <c r="C56" s="30">
        <v>2500</v>
      </c>
      <c r="D56" s="6">
        <v>2500</v>
      </c>
      <c r="E56" s="6">
        <v>4460.49</v>
      </c>
      <c r="F56" s="6">
        <v>2044.5</v>
      </c>
      <c r="G56" s="6">
        <v>1765.01</v>
      </c>
      <c r="H56" s="6">
        <v>3836.98</v>
      </c>
    </row>
    <row r="57" spans="1:11">
      <c r="A57" s="1" t="s">
        <v>66</v>
      </c>
      <c r="B57" t="s">
        <v>447</v>
      </c>
      <c r="C57" s="30">
        <v>2000</v>
      </c>
      <c r="D57" s="6">
        <v>2000</v>
      </c>
      <c r="E57" s="6">
        <v>90.34</v>
      </c>
      <c r="F57" s="6">
        <v>193.08</v>
      </c>
      <c r="G57" s="6">
        <v>803.95</v>
      </c>
      <c r="H57" s="6">
        <v>1789.14</v>
      </c>
    </row>
    <row r="58" spans="1:11">
      <c r="A58" s="1" t="s">
        <v>448</v>
      </c>
      <c r="B58" t="s">
        <v>449</v>
      </c>
      <c r="C58" s="30">
        <v>0</v>
      </c>
      <c r="D58" s="6">
        <v>0</v>
      </c>
      <c r="E58" s="6">
        <v>0</v>
      </c>
      <c r="F58" s="6">
        <v>0</v>
      </c>
      <c r="G58" s="6">
        <v>342.94</v>
      </c>
      <c r="H58" s="6">
        <v>89.21</v>
      </c>
    </row>
    <row r="59" spans="1:11">
      <c r="A59" s="1" t="s">
        <v>68</v>
      </c>
      <c r="B59" t="s">
        <v>69</v>
      </c>
      <c r="C59" s="7">
        <v>1000</v>
      </c>
      <c r="D59" s="7">
        <v>8000</v>
      </c>
      <c r="E59" s="7">
        <v>8305.84</v>
      </c>
      <c r="F59" s="7">
        <v>6193.09</v>
      </c>
      <c r="G59" s="7">
        <v>5899.63</v>
      </c>
      <c r="H59" s="7">
        <v>0</v>
      </c>
    </row>
    <row r="60" spans="1:11">
      <c r="A60" s="1"/>
      <c r="B60" s="2" t="s">
        <v>450</v>
      </c>
      <c r="C60" s="8">
        <f t="shared" ref="C60:H60" si="0">SUM(C41:C59)</f>
        <v>236564.64999999997</v>
      </c>
      <c r="D60" s="8">
        <f t="shared" si="0"/>
        <v>412097</v>
      </c>
      <c r="E60" s="8">
        <f t="shared" si="0"/>
        <v>233675.44</v>
      </c>
      <c r="F60" s="8">
        <f t="shared" si="0"/>
        <v>245916.72</v>
      </c>
      <c r="G60" s="8">
        <f t="shared" si="0"/>
        <v>200489.32000000004</v>
      </c>
      <c r="H60" s="8">
        <f t="shared" si="0"/>
        <v>192546.24000000002</v>
      </c>
    </row>
    <row r="61" spans="1:11">
      <c r="A61" s="1"/>
    </row>
    <row r="62" spans="1:11">
      <c r="A62" s="1" t="s">
        <v>70</v>
      </c>
      <c r="B62" t="s">
        <v>285</v>
      </c>
      <c r="C62" s="30">
        <v>2000</v>
      </c>
      <c r="D62" s="17">
        <v>2000</v>
      </c>
      <c r="E62" s="17">
        <v>4713.29</v>
      </c>
      <c r="F62" s="6">
        <v>10497.37</v>
      </c>
      <c r="G62" s="6">
        <v>0</v>
      </c>
      <c r="H62" s="6">
        <v>0</v>
      </c>
      <c r="J62" s="1"/>
      <c r="K62" s="1"/>
    </row>
    <row r="63" spans="1:11">
      <c r="A63" s="1" t="s">
        <v>451</v>
      </c>
      <c r="B63" t="s">
        <v>452</v>
      </c>
      <c r="C63" s="30">
        <v>0</v>
      </c>
      <c r="D63" s="17">
        <v>0</v>
      </c>
      <c r="E63" s="17">
        <v>0</v>
      </c>
      <c r="F63" s="6">
        <v>0</v>
      </c>
      <c r="G63" s="6">
        <v>0</v>
      </c>
      <c r="H63" s="6">
        <v>0</v>
      </c>
      <c r="J63" s="1"/>
      <c r="K63" s="1"/>
    </row>
    <row r="64" spans="1:11">
      <c r="A64" s="1" t="s">
        <v>72</v>
      </c>
      <c r="B64" t="s">
        <v>73</v>
      </c>
      <c r="C64" s="30">
        <v>0</v>
      </c>
      <c r="D64" s="17">
        <v>0</v>
      </c>
      <c r="E64" s="17">
        <v>0</v>
      </c>
      <c r="F64" s="6">
        <v>0</v>
      </c>
      <c r="G64" s="6">
        <v>0</v>
      </c>
      <c r="H64" s="6">
        <v>0</v>
      </c>
      <c r="J64" s="1"/>
      <c r="K64" s="1"/>
    </row>
    <row r="65" spans="1:11">
      <c r="A65" s="1" t="s">
        <v>74</v>
      </c>
      <c r="B65" t="s">
        <v>75</v>
      </c>
      <c r="C65" s="30">
        <v>500</v>
      </c>
      <c r="D65" s="17">
        <v>500</v>
      </c>
      <c r="E65" s="17">
        <v>521.16</v>
      </c>
      <c r="F65" s="6">
        <v>354.86</v>
      </c>
      <c r="G65" s="6">
        <v>288.29000000000002</v>
      </c>
      <c r="H65" s="6">
        <v>3225.64</v>
      </c>
      <c r="J65" s="1"/>
      <c r="K65" s="1"/>
    </row>
    <row r="66" spans="1:11">
      <c r="A66" s="1" t="s">
        <v>76</v>
      </c>
      <c r="B66" t="s">
        <v>77</v>
      </c>
      <c r="C66" s="30">
        <v>1500</v>
      </c>
      <c r="D66" s="17">
        <v>1500</v>
      </c>
      <c r="E66" s="17">
        <v>290</v>
      </c>
      <c r="F66" s="6">
        <v>975.22</v>
      </c>
      <c r="G66" s="6">
        <v>0</v>
      </c>
      <c r="H66" s="6">
        <v>0</v>
      </c>
      <c r="J66" s="1"/>
      <c r="K66" s="1"/>
    </row>
    <row r="67" spans="1:11">
      <c r="A67" s="1" t="s">
        <v>78</v>
      </c>
      <c r="B67" t="s">
        <v>286</v>
      </c>
      <c r="C67" s="30">
        <v>0</v>
      </c>
      <c r="D67" s="17">
        <v>0</v>
      </c>
      <c r="E67" s="17">
        <v>837.32</v>
      </c>
      <c r="F67" s="6">
        <v>3703.22</v>
      </c>
      <c r="G67" s="6">
        <v>3000</v>
      </c>
      <c r="H67" s="6">
        <v>0</v>
      </c>
      <c r="J67" s="1"/>
      <c r="K67" s="1"/>
    </row>
    <row r="68" spans="1:11">
      <c r="A68" s="1" t="s">
        <v>80</v>
      </c>
      <c r="B68" t="s">
        <v>81</v>
      </c>
      <c r="C68" s="30">
        <v>20000</v>
      </c>
      <c r="D68" s="17">
        <v>18700</v>
      </c>
      <c r="E68" s="17">
        <v>21272.61</v>
      </c>
      <c r="F68" s="6">
        <v>20589.68</v>
      </c>
      <c r="G68" s="6">
        <v>18565.29</v>
      </c>
      <c r="H68" s="6">
        <v>21038.93</v>
      </c>
      <c r="J68" s="1"/>
      <c r="K68" s="1"/>
    </row>
    <row r="69" spans="1:11">
      <c r="A69" s="1" t="s">
        <v>82</v>
      </c>
      <c r="B69" t="s">
        <v>83</v>
      </c>
      <c r="C69" s="30">
        <v>0</v>
      </c>
      <c r="D69" s="17">
        <v>0</v>
      </c>
      <c r="E69" s="17">
        <v>252.19</v>
      </c>
      <c r="F69" s="6">
        <v>81</v>
      </c>
      <c r="G69" s="6">
        <v>0</v>
      </c>
      <c r="H69" s="6">
        <v>0</v>
      </c>
      <c r="J69" s="1"/>
      <c r="K69" s="1"/>
    </row>
    <row r="70" spans="1:11">
      <c r="A70" s="1" t="s">
        <v>84</v>
      </c>
      <c r="B70" t="s">
        <v>85</v>
      </c>
      <c r="C70" s="30">
        <v>2200</v>
      </c>
      <c r="D70" s="17">
        <v>1700</v>
      </c>
      <c r="E70" s="17">
        <v>2195.9499999999998</v>
      </c>
      <c r="F70" s="6">
        <v>1918.37</v>
      </c>
      <c r="G70" s="6">
        <v>1594.62</v>
      </c>
      <c r="H70" s="6">
        <v>1755.49</v>
      </c>
      <c r="J70" s="1"/>
      <c r="K70" s="1"/>
    </row>
    <row r="71" spans="1:11">
      <c r="A71" s="1" t="s">
        <v>86</v>
      </c>
      <c r="B71" t="s">
        <v>87</v>
      </c>
      <c r="C71" s="30">
        <v>1200</v>
      </c>
      <c r="D71" s="17">
        <v>960</v>
      </c>
      <c r="E71" s="17">
        <v>1209.56</v>
      </c>
      <c r="F71" s="6">
        <v>677.25</v>
      </c>
      <c r="G71" s="6">
        <v>649.35</v>
      </c>
      <c r="H71" s="6">
        <v>599.4</v>
      </c>
      <c r="J71" s="1"/>
      <c r="K71" s="1"/>
    </row>
    <row r="72" spans="1:11">
      <c r="A72" s="1" t="s">
        <v>88</v>
      </c>
      <c r="B72" t="s">
        <v>89</v>
      </c>
      <c r="C72" s="30">
        <v>200</v>
      </c>
      <c r="D72" s="17">
        <v>200</v>
      </c>
      <c r="E72" s="17">
        <v>174.96</v>
      </c>
      <c r="F72" s="6">
        <v>190.06</v>
      </c>
      <c r="G72" s="6">
        <v>268.54000000000002</v>
      </c>
      <c r="H72" s="6">
        <v>112.24</v>
      </c>
      <c r="J72" s="1"/>
      <c r="K72" s="1"/>
    </row>
    <row r="73" spans="1:11">
      <c r="A73" s="1" t="s">
        <v>90</v>
      </c>
      <c r="B73" t="s">
        <v>91</v>
      </c>
      <c r="C73" s="30">
        <v>650</v>
      </c>
      <c r="D73" s="17">
        <v>1100</v>
      </c>
      <c r="E73" s="17">
        <v>648</v>
      </c>
      <c r="F73" s="6">
        <v>648</v>
      </c>
      <c r="G73" s="6">
        <v>546.9</v>
      </c>
      <c r="H73" s="6">
        <v>393.63</v>
      </c>
      <c r="J73" s="1"/>
      <c r="K73" s="1"/>
    </row>
    <row r="74" spans="1:11">
      <c r="A74" s="1" t="s">
        <v>287</v>
      </c>
      <c r="B74" t="s">
        <v>290</v>
      </c>
      <c r="C74" s="30">
        <v>600</v>
      </c>
      <c r="D74" s="17">
        <v>800</v>
      </c>
      <c r="E74" s="17">
        <v>572.76</v>
      </c>
      <c r="F74" s="6">
        <v>403.2</v>
      </c>
      <c r="G74" s="6">
        <v>204.63</v>
      </c>
      <c r="H74" s="6">
        <v>322.7</v>
      </c>
      <c r="J74" s="1"/>
      <c r="K74" s="1"/>
    </row>
    <row r="75" spans="1:11">
      <c r="A75" s="1" t="s">
        <v>453</v>
      </c>
      <c r="B75" t="s">
        <v>454</v>
      </c>
      <c r="C75" s="30">
        <v>500</v>
      </c>
      <c r="D75" s="17">
        <v>700</v>
      </c>
      <c r="E75" s="17">
        <v>0</v>
      </c>
      <c r="F75" s="6">
        <v>0</v>
      </c>
      <c r="G75" s="6">
        <v>700</v>
      </c>
      <c r="H75" s="6">
        <v>700</v>
      </c>
      <c r="J75" s="1"/>
      <c r="K75" s="1"/>
    </row>
    <row r="76" spans="1:11">
      <c r="A76" s="1" t="s">
        <v>92</v>
      </c>
      <c r="B76" t="s">
        <v>93</v>
      </c>
      <c r="C76" s="30">
        <v>2000</v>
      </c>
      <c r="D76" s="17">
        <v>300</v>
      </c>
      <c r="E76" s="17">
        <v>4632.28</v>
      </c>
      <c r="F76" s="6">
        <v>1275.92</v>
      </c>
      <c r="G76" s="6">
        <v>10.27</v>
      </c>
      <c r="H76" s="6">
        <v>454.4</v>
      </c>
      <c r="J76" s="1"/>
      <c r="K76" s="1"/>
    </row>
    <row r="77" spans="1:11">
      <c r="A77" s="1" t="s">
        <v>94</v>
      </c>
      <c r="B77" t="s">
        <v>95</v>
      </c>
      <c r="C77" s="30">
        <v>1500</v>
      </c>
      <c r="D77" s="17">
        <v>1500</v>
      </c>
      <c r="E77" s="17">
        <v>0</v>
      </c>
      <c r="F77" s="6">
        <v>1853.55</v>
      </c>
      <c r="G77" s="6">
        <v>1548.71</v>
      </c>
      <c r="H77" s="6">
        <v>342.86</v>
      </c>
      <c r="J77" s="1"/>
      <c r="K77" s="1"/>
    </row>
    <row r="78" spans="1:11">
      <c r="A78" s="1" t="s">
        <v>96</v>
      </c>
      <c r="B78" t="s">
        <v>97</v>
      </c>
      <c r="C78" s="30">
        <v>7500</v>
      </c>
      <c r="D78" s="17">
        <v>7500</v>
      </c>
      <c r="E78" s="17">
        <v>5376.84</v>
      </c>
      <c r="F78" s="6">
        <v>7640.26</v>
      </c>
      <c r="G78" s="6">
        <v>8013.27</v>
      </c>
      <c r="H78" s="6">
        <v>7703.7</v>
      </c>
      <c r="J78" s="1"/>
      <c r="K78" s="1"/>
    </row>
    <row r="79" spans="1:11">
      <c r="A79" s="1" t="s">
        <v>106</v>
      </c>
      <c r="B79" t="s">
        <v>107</v>
      </c>
      <c r="C79" s="30">
        <v>10000</v>
      </c>
      <c r="D79" s="17">
        <v>10000</v>
      </c>
      <c r="E79" s="17">
        <v>9789</v>
      </c>
      <c r="F79" s="6">
        <v>9836</v>
      </c>
      <c r="G79" s="6">
        <v>8713</v>
      </c>
      <c r="H79" s="6">
        <v>7697</v>
      </c>
      <c r="J79" s="1"/>
      <c r="K79" s="1"/>
    </row>
    <row r="80" spans="1:11">
      <c r="A80" s="1" t="s">
        <v>108</v>
      </c>
      <c r="B80" t="s">
        <v>109</v>
      </c>
      <c r="C80" s="30">
        <v>11500</v>
      </c>
      <c r="D80" s="17">
        <v>11500</v>
      </c>
      <c r="E80" s="17">
        <v>11576</v>
      </c>
      <c r="F80" s="6">
        <v>10735</v>
      </c>
      <c r="G80" s="6">
        <v>8213</v>
      </c>
      <c r="H80" s="6">
        <v>6673</v>
      </c>
      <c r="J80" s="1"/>
      <c r="K80" s="1"/>
    </row>
    <row r="81" spans="1:11">
      <c r="A81" s="1" t="s">
        <v>110</v>
      </c>
      <c r="B81" t="s">
        <v>455</v>
      </c>
      <c r="C81" s="30">
        <v>5200</v>
      </c>
      <c r="D81" s="17">
        <v>5200</v>
      </c>
      <c r="E81" s="17">
        <v>5174</v>
      </c>
      <c r="F81" s="6">
        <v>5066</v>
      </c>
      <c r="G81" s="6">
        <v>3920</v>
      </c>
      <c r="H81" s="6">
        <v>3512</v>
      </c>
      <c r="J81" s="1"/>
      <c r="K81" s="1"/>
    </row>
    <row r="82" spans="1:11">
      <c r="A82" s="1" t="s">
        <v>112</v>
      </c>
      <c r="B82" t="s">
        <v>113</v>
      </c>
      <c r="C82" s="30">
        <v>2600</v>
      </c>
      <c r="D82" s="17">
        <v>2600</v>
      </c>
      <c r="E82" s="17">
        <v>2433</v>
      </c>
      <c r="F82" s="6">
        <v>2636</v>
      </c>
      <c r="G82" s="6">
        <v>2554.0700000000002</v>
      </c>
      <c r="H82" s="6">
        <v>2699.7</v>
      </c>
      <c r="J82" s="1"/>
      <c r="K82" s="1"/>
    </row>
    <row r="83" spans="1:11">
      <c r="A83" s="1" t="s">
        <v>456</v>
      </c>
      <c r="B83" t="s">
        <v>457</v>
      </c>
      <c r="C83" s="30">
        <v>0</v>
      </c>
      <c r="D83" s="17">
        <v>0</v>
      </c>
      <c r="E83" s="17">
        <v>0</v>
      </c>
      <c r="F83" s="6">
        <v>0</v>
      </c>
      <c r="G83" s="6">
        <v>0</v>
      </c>
      <c r="H83" s="6">
        <v>0</v>
      </c>
      <c r="J83" s="1"/>
      <c r="K83" s="1"/>
    </row>
    <row r="84" spans="1:11">
      <c r="A84" s="1" t="s">
        <v>458</v>
      </c>
      <c r="B84" t="s">
        <v>459</v>
      </c>
      <c r="C84" s="30">
        <v>1000</v>
      </c>
      <c r="D84" s="17">
        <v>1000</v>
      </c>
      <c r="E84" s="17">
        <v>0</v>
      </c>
      <c r="F84" s="6">
        <v>0</v>
      </c>
      <c r="G84" s="6">
        <v>297</v>
      </c>
      <c r="H84" s="6">
        <v>0</v>
      </c>
      <c r="J84" s="1"/>
      <c r="K84" s="1"/>
    </row>
    <row r="85" spans="1:11">
      <c r="A85" s="1" t="s">
        <v>114</v>
      </c>
      <c r="B85" t="s">
        <v>115</v>
      </c>
      <c r="C85" s="30">
        <v>300</v>
      </c>
      <c r="D85" s="17">
        <v>300</v>
      </c>
      <c r="E85" s="17">
        <v>0</v>
      </c>
      <c r="F85" s="6">
        <v>0</v>
      </c>
      <c r="G85" s="6">
        <v>0</v>
      </c>
      <c r="H85" s="6">
        <v>0</v>
      </c>
      <c r="J85" s="1"/>
      <c r="K85" s="1"/>
    </row>
    <row r="86" spans="1:11">
      <c r="A86" s="1" t="s">
        <v>118</v>
      </c>
      <c r="B86" t="s">
        <v>119</v>
      </c>
      <c r="C86" s="30">
        <v>1500</v>
      </c>
      <c r="D86" s="17">
        <v>1500</v>
      </c>
      <c r="E86" s="17">
        <v>20</v>
      </c>
      <c r="F86" s="6">
        <v>434</v>
      </c>
      <c r="G86" s="6">
        <v>0</v>
      </c>
      <c r="H86" s="6">
        <v>0</v>
      </c>
      <c r="J86" s="1"/>
      <c r="K86" s="1"/>
    </row>
    <row r="87" spans="1:11">
      <c r="A87" s="1" t="s">
        <v>124</v>
      </c>
      <c r="B87" t="s">
        <v>294</v>
      </c>
      <c r="C87" s="30">
        <v>0</v>
      </c>
      <c r="D87" s="17">
        <v>0</v>
      </c>
      <c r="E87" s="17">
        <v>3106.5</v>
      </c>
      <c r="F87" s="6">
        <v>1903.1</v>
      </c>
      <c r="G87" s="6">
        <v>14</v>
      </c>
      <c r="H87" s="6">
        <v>0</v>
      </c>
      <c r="J87" s="1"/>
      <c r="K87" s="1"/>
    </row>
    <row r="88" spans="1:11">
      <c r="A88" s="1" t="s">
        <v>126</v>
      </c>
      <c r="B88" t="s">
        <v>460</v>
      </c>
      <c r="C88" s="30">
        <v>0</v>
      </c>
      <c r="D88" s="17">
        <v>0</v>
      </c>
      <c r="E88" s="17">
        <v>0</v>
      </c>
      <c r="F88" s="6">
        <v>0</v>
      </c>
      <c r="G88" s="6">
        <v>0</v>
      </c>
      <c r="H88" s="6">
        <v>0</v>
      </c>
      <c r="J88" s="1"/>
      <c r="K88" s="1"/>
    </row>
    <row r="89" spans="1:11">
      <c r="A89" s="1" t="s">
        <v>128</v>
      </c>
      <c r="B89" t="s">
        <v>295</v>
      </c>
      <c r="C89" s="30">
        <v>0</v>
      </c>
      <c r="D89" s="17">
        <v>0</v>
      </c>
      <c r="E89" s="17">
        <v>0</v>
      </c>
      <c r="F89" s="6">
        <v>0</v>
      </c>
      <c r="G89" s="6">
        <v>0</v>
      </c>
      <c r="H89" s="6">
        <v>5714.26</v>
      </c>
      <c r="J89" s="1"/>
      <c r="K89" s="1"/>
    </row>
    <row r="90" spans="1:11">
      <c r="A90" s="1" t="s">
        <v>134</v>
      </c>
      <c r="B90" t="s">
        <v>135</v>
      </c>
      <c r="C90" s="30">
        <v>600</v>
      </c>
      <c r="D90" s="17">
        <v>600</v>
      </c>
      <c r="E90" s="17">
        <v>262.5</v>
      </c>
      <c r="F90" s="6">
        <v>567.17999999999995</v>
      </c>
      <c r="G90" s="6">
        <v>0</v>
      </c>
      <c r="H90" s="6">
        <v>2840</v>
      </c>
      <c r="J90" s="1"/>
      <c r="K90" s="1"/>
    </row>
    <row r="91" spans="1:11">
      <c r="A91" s="1" t="s">
        <v>136</v>
      </c>
      <c r="B91" t="s">
        <v>137</v>
      </c>
      <c r="C91" s="30">
        <v>400</v>
      </c>
      <c r="D91" s="17">
        <v>400</v>
      </c>
      <c r="E91" s="17">
        <v>30</v>
      </c>
      <c r="F91" s="6">
        <v>0</v>
      </c>
      <c r="G91" s="6">
        <v>137.13</v>
      </c>
      <c r="H91" s="6">
        <v>288.26</v>
      </c>
      <c r="J91" s="1"/>
      <c r="K91" s="1"/>
    </row>
    <row r="92" spans="1:11">
      <c r="A92" s="1" t="s">
        <v>138</v>
      </c>
      <c r="B92" t="s">
        <v>139</v>
      </c>
      <c r="C92" s="30">
        <v>0</v>
      </c>
      <c r="D92" s="17">
        <v>0</v>
      </c>
      <c r="E92" s="17">
        <v>7.25</v>
      </c>
      <c r="F92" s="6">
        <v>0</v>
      </c>
      <c r="G92" s="6">
        <v>0</v>
      </c>
      <c r="H92" s="6">
        <v>0</v>
      </c>
      <c r="J92" s="1"/>
      <c r="K92" s="1"/>
    </row>
    <row r="93" spans="1:11">
      <c r="A93" s="1" t="s">
        <v>140</v>
      </c>
      <c r="B93" t="s">
        <v>153</v>
      </c>
      <c r="C93" s="30">
        <v>3000</v>
      </c>
      <c r="D93" s="17">
        <v>3000</v>
      </c>
      <c r="E93" s="17">
        <v>8517.1200000000008</v>
      </c>
      <c r="F93" s="6">
        <v>2784.14</v>
      </c>
      <c r="G93" s="6">
        <v>1158.2</v>
      </c>
      <c r="H93" s="6">
        <v>30</v>
      </c>
      <c r="J93" s="1"/>
      <c r="K93" s="1"/>
    </row>
    <row r="94" spans="1:11">
      <c r="A94" s="1" t="s">
        <v>148</v>
      </c>
      <c r="B94" t="s">
        <v>349</v>
      </c>
      <c r="C94" s="30">
        <v>6500</v>
      </c>
      <c r="D94" s="17">
        <v>6500</v>
      </c>
      <c r="E94" s="17">
        <v>0</v>
      </c>
      <c r="F94" s="6">
        <v>5359.31</v>
      </c>
      <c r="G94" s="6">
        <v>267</v>
      </c>
      <c r="H94" s="6">
        <v>97</v>
      </c>
      <c r="J94" s="1"/>
      <c r="K94" s="1"/>
    </row>
    <row r="95" spans="1:11">
      <c r="A95" s="1" t="s">
        <v>461</v>
      </c>
      <c r="B95" t="s">
        <v>462</v>
      </c>
      <c r="C95" s="30">
        <v>0</v>
      </c>
      <c r="D95" s="17">
        <v>0</v>
      </c>
      <c r="E95" s="17">
        <v>-1500</v>
      </c>
      <c r="F95" s="6">
        <v>0</v>
      </c>
      <c r="G95" s="6">
        <v>0</v>
      </c>
      <c r="H95" s="6">
        <v>66226</v>
      </c>
      <c r="J95" s="1"/>
      <c r="K95" s="1"/>
    </row>
    <row r="96" spans="1:11">
      <c r="A96" s="1" t="s">
        <v>150</v>
      </c>
      <c r="B96" t="s">
        <v>151</v>
      </c>
      <c r="C96" s="30">
        <v>0</v>
      </c>
      <c r="D96" s="17">
        <v>0</v>
      </c>
      <c r="E96" s="17">
        <v>117</v>
      </c>
      <c r="F96" s="6">
        <v>0</v>
      </c>
      <c r="G96" s="6">
        <v>0</v>
      </c>
      <c r="H96" s="6">
        <v>0</v>
      </c>
      <c r="J96" s="1"/>
      <c r="K96" s="1"/>
    </row>
    <row r="97" spans="1:11">
      <c r="A97" s="1" t="s">
        <v>158</v>
      </c>
      <c r="B97" t="s">
        <v>159</v>
      </c>
      <c r="C97" s="30">
        <v>21000</v>
      </c>
      <c r="D97" s="17">
        <v>36000</v>
      </c>
      <c r="E97" s="17">
        <v>37500</v>
      </c>
      <c r="F97" s="6">
        <v>0</v>
      </c>
      <c r="G97" s="6">
        <v>241500</v>
      </c>
      <c r="H97" s="6">
        <v>0</v>
      </c>
      <c r="J97" s="1"/>
      <c r="K97" s="1"/>
    </row>
    <row r="98" spans="1:11">
      <c r="A98" s="1" t="s">
        <v>164</v>
      </c>
      <c r="B98" t="s">
        <v>463</v>
      </c>
      <c r="C98" s="30">
        <v>0</v>
      </c>
      <c r="D98" s="17">
        <v>0</v>
      </c>
      <c r="E98" s="17">
        <v>0</v>
      </c>
      <c r="F98" s="6">
        <v>0</v>
      </c>
      <c r="G98" s="6">
        <v>0</v>
      </c>
      <c r="H98" s="6">
        <v>0</v>
      </c>
      <c r="J98" s="1"/>
      <c r="K98" s="1"/>
    </row>
    <row r="99" spans="1:11">
      <c r="A99" s="1" t="s">
        <v>168</v>
      </c>
      <c r="B99" t="s">
        <v>169</v>
      </c>
      <c r="C99" s="30">
        <v>0</v>
      </c>
      <c r="D99" s="17">
        <v>0</v>
      </c>
      <c r="E99" s="17">
        <v>235.78</v>
      </c>
      <c r="F99" s="6">
        <v>2292.7199999999998</v>
      </c>
      <c r="G99" s="6">
        <v>229.79</v>
      </c>
      <c r="H99" s="6">
        <v>404.45</v>
      </c>
      <c r="J99" s="1"/>
      <c r="K99" s="1"/>
    </row>
    <row r="100" spans="1:11">
      <c r="A100" s="1" t="s">
        <v>289</v>
      </c>
      <c r="B100" t="s">
        <v>298</v>
      </c>
      <c r="C100" s="30">
        <v>0</v>
      </c>
      <c r="D100" s="17">
        <v>0</v>
      </c>
      <c r="E100" s="17">
        <v>685.58</v>
      </c>
      <c r="F100" s="6">
        <v>1348.19</v>
      </c>
      <c r="G100" s="6">
        <v>955.04</v>
      </c>
      <c r="H100" s="6">
        <v>390.04</v>
      </c>
      <c r="J100" s="1"/>
      <c r="K100" s="1"/>
    </row>
    <row r="101" spans="1:11">
      <c r="A101" s="1" t="s">
        <v>170</v>
      </c>
      <c r="B101" t="s">
        <v>171</v>
      </c>
      <c r="C101" s="30">
        <v>0</v>
      </c>
      <c r="D101" s="17">
        <v>0</v>
      </c>
      <c r="E101" s="17">
        <v>0</v>
      </c>
      <c r="F101" s="6">
        <v>0</v>
      </c>
      <c r="G101" s="6">
        <v>0</v>
      </c>
      <c r="H101" s="6">
        <v>0</v>
      </c>
      <c r="J101" s="1"/>
      <c r="K101" s="1"/>
    </row>
    <row r="102" spans="1:11">
      <c r="A102" s="1" t="s">
        <v>172</v>
      </c>
      <c r="B102" t="s">
        <v>299</v>
      </c>
      <c r="C102" s="30">
        <v>0</v>
      </c>
      <c r="D102" s="17">
        <v>0</v>
      </c>
      <c r="E102" s="17">
        <v>42.29</v>
      </c>
      <c r="F102" s="6">
        <v>-634.9</v>
      </c>
      <c r="G102" s="6">
        <v>0</v>
      </c>
      <c r="H102" s="6">
        <v>2680</v>
      </c>
      <c r="J102" s="1"/>
      <c r="K102" s="1"/>
    </row>
    <row r="103" spans="1:11">
      <c r="A103" s="1" t="s">
        <v>174</v>
      </c>
      <c r="B103" t="s">
        <v>299</v>
      </c>
      <c r="C103" s="30">
        <v>0</v>
      </c>
      <c r="D103" s="17">
        <v>0</v>
      </c>
      <c r="E103" s="17">
        <v>0</v>
      </c>
      <c r="F103" s="6">
        <v>0</v>
      </c>
      <c r="G103" s="6">
        <v>0</v>
      </c>
      <c r="H103" s="6">
        <v>0</v>
      </c>
      <c r="J103" s="1"/>
      <c r="K103" s="1"/>
    </row>
    <row r="104" spans="1:11">
      <c r="A104" s="1" t="s">
        <v>176</v>
      </c>
      <c r="B104" t="s">
        <v>177</v>
      </c>
      <c r="C104" s="30">
        <v>250</v>
      </c>
      <c r="D104" s="17">
        <v>250</v>
      </c>
      <c r="E104" s="17">
        <v>849.92</v>
      </c>
      <c r="F104" s="6">
        <v>998.51</v>
      </c>
      <c r="G104" s="6">
        <v>273.52999999999997</v>
      </c>
      <c r="H104" s="6">
        <v>501.21</v>
      </c>
      <c r="J104" s="1"/>
      <c r="K104" s="1"/>
    </row>
    <row r="105" spans="1:11">
      <c r="A105" s="1" t="s">
        <v>178</v>
      </c>
      <c r="B105" t="s">
        <v>179</v>
      </c>
      <c r="C105" s="30">
        <v>1500</v>
      </c>
      <c r="D105" s="17">
        <v>1500</v>
      </c>
      <c r="E105" s="17">
        <v>85</v>
      </c>
      <c r="F105" s="6">
        <v>1108.3800000000001</v>
      </c>
      <c r="G105" s="6">
        <v>2547.1999999999998</v>
      </c>
      <c r="H105" s="6">
        <v>2233.8000000000002</v>
      </c>
      <c r="J105" s="1"/>
      <c r="K105" s="1"/>
    </row>
    <row r="106" spans="1:11">
      <c r="A106" s="1" t="s">
        <v>180</v>
      </c>
      <c r="B106" t="s">
        <v>181</v>
      </c>
      <c r="C106" s="30">
        <v>6500</v>
      </c>
      <c r="D106" s="17">
        <v>6500</v>
      </c>
      <c r="E106" s="17">
        <v>0</v>
      </c>
      <c r="F106" s="6">
        <v>0</v>
      </c>
      <c r="G106" s="6">
        <v>0</v>
      </c>
      <c r="H106" s="6">
        <v>208.28</v>
      </c>
      <c r="J106" s="1"/>
      <c r="K106" s="1"/>
    </row>
    <row r="107" spans="1:11">
      <c r="A107" s="1" t="s">
        <v>182</v>
      </c>
      <c r="B107" t="s">
        <v>464</v>
      </c>
      <c r="C107" s="30">
        <v>0</v>
      </c>
      <c r="D107" s="17">
        <v>0</v>
      </c>
      <c r="E107" s="17">
        <v>60</v>
      </c>
      <c r="F107" s="6">
        <v>0</v>
      </c>
      <c r="G107" s="6">
        <v>0</v>
      </c>
      <c r="H107" s="6">
        <v>0</v>
      </c>
      <c r="J107" s="1"/>
      <c r="K107" s="1"/>
    </row>
    <row r="108" spans="1:11">
      <c r="A108" s="1" t="s">
        <v>184</v>
      </c>
      <c r="B108" t="s">
        <v>185</v>
      </c>
      <c r="C108" s="30">
        <v>0</v>
      </c>
      <c r="D108" s="17">
        <v>0</v>
      </c>
      <c r="E108" s="17">
        <v>135</v>
      </c>
      <c r="F108" s="6">
        <v>27.81</v>
      </c>
      <c r="G108" s="6">
        <v>0</v>
      </c>
      <c r="H108" s="6">
        <v>584.42999999999995</v>
      </c>
      <c r="J108" s="1"/>
      <c r="K108" s="1"/>
    </row>
    <row r="109" spans="1:11">
      <c r="A109" s="1" t="s">
        <v>186</v>
      </c>
      <c r="B109" t="s">
        <v>187</v>
      </c>
      <c r="C109" s="30">
        <v>2500</v>
      </c>
      <c r="D109" s="17">
        <v>2500</v>
      </c>
      <c r="E109" s="17">
        <v>651.12</v>
      </c>
      <c r="F109" s="6">
        <v>625.72</v>
      </c>
      <c r="G109" s="6">
        <v>1577.48</v>
      </c>
      <c r="H109" s="6">
        <v>1035.6600000000001</v>
      </c>
      <c r="J109" s="1"/>
      <c r="K109" s="1"/>
    </row>
    <row r="110" spans="1:11">
      <c r="A110" s="1" t="s">
        <v>188</v>
      </c>
      <c r="B110" t="s">
        <v>189</v>
      </c>
      <c r="C110" s="30">
        <v>0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J110" s="1"/>
      <c r="K110" s="1"/>
    </row>
    <row r="111" spans="1:11">
      <c r="A111" s="1" t="s">
        <v>190</v>
      </c>
      <c r="B111" t="s">
        <v>191</v>
      </c>
      <c r="C111" s="30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J111" s="1"/>
      <c r="K111" s="1"/>
    </row>
    <row r="112" spans="1:11">
      <c r="A112" s="1" t="s">
        <v>192</v>
      </c>
      <c r="B112" t="s">
        <v>465</v>
      </c>
      <c r="C112" s="30">
        <v>0</v>
      </c>
      <c r="D112" s="17">
        <v>0</v>
      </c>
      <c r="E112" s="17">
        <v>0</v>
      </c>
      <c r="F112" s="17">
        <v>0</v>
      </c>
      <c r="G112" s="17">
        <v>0</v>
      </c>
      <c r="H112" s="17">
        <v>0</v>
      </c>
      <c r="J112" s="1"/>
      <c r="K112" s="1"/>
    </row>
    <row r="113" spans="1:11">
      <c r="A113" s="1" t="s">
        <v>466</v>
      </c>
      <c r="B113" t="s">
        <v>467</v>
      </c>
      <c r="C113" s="30">
        <v>0</v>
      </c>
      <c r="D113" s="17">
        <v>0</v>
      </c>
      <c r="E113" s="17">
        <v>0</v>
      </c>
      <c r="F113" s="17">
        <v>0</v>
      </c>
      <c r="G113" s="17">
        <v>0</v>
      </c>
      <c r="H113" s="17">
        <v>0</v>
      </c>
      <c r="J113" s="1"/>
      <c r="K113" s="1"/>
    </row>
    <row r="114" spans="1:11">
      <c r="A114" s="1" t="s">
        <v>194</v>
      </c>
      <c r="B114" t="s">
        <v>195</v>
      </c>
      <c r="C114" s="30"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  <c r="J114" s="1"/>
      <c r="K114" s="1"/>
    </row>
    <row r="115" spans="1:11">
      <c r="A115" s="1" t="s">
        <v>200</v>
      </c>
      <c r="B115" t="s">
        <v>201</v>
      </c>
      <c r="C115" s="30">
        <v>0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J115" s="1"/>
      <c r="K115" s="1"/>
    </row>
    <row r="116" spans="1:11">
      <c r="A116" s="1" t="s">
        <v>202</v>
      </c>
      <c r="B116" t="s">
        <v>203</v>
      </c>
      <c r="C116" s="30">
        <v>0</v>
      </c>
      <c r="D116" s="17">
        <v>0</v>
      </c>
      <c r="E116" s="17">
        <v>567.20000000000005</v>
      </c>
      <c r="F116" s="6">
        <v>119.2</v>
      </c>
      <c r="G116" s="6">
        <v>0</v>
      </c>
      <c r="H116" s="6">
        <v>0</v>
      </c>
      <c r="J116" s="1"/>
      <c r="K116" s="1"/>
    </row>
    <row r="117" spans="1:11">
      <c r="A117" s="1" t="s">
        <v>204</v>
      </c>
      <c r="B117" t="s">
        <v>205</v>
      </c>
      <c r="C117" s="30">
        <v>30000</v>
      </c>
      <c r="D117" s="17">
        <v>30000</v>
      </c>
      <c r="E117" s="17">
        <v>6243.29</v>
      </c>
      <c r="F117" s="6">
        <v>820.6</v>
      </c>
      <c r="G117" s="6">
        <v>0</v>
      </c>
      <c r="H117" s="6">
        <v>0</v>
      </c>
      <c r="J117" s="1"/>
      <c r="K117" s="1"/>
    </row>
    <row r="118" spans="1:11">
      <c r="A118" s="1" t="s">
        <v>206</v>
      </c>
      <c r="B118" t="s">
        <v>207</v>
      </c>
      <c r="C118" s="30"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0</v>
      </c>
      <c r="J118" s="1"/>
      <c r="K118" s="1"/>
    </row>
    <row r="119" spans="1:11">
      <c r="A119" s="1" t="s">
        <v>208</v>
      </c>
      <c r="B119" t="s">
        <v>209</v>
      </c>
      <c r="C119" s="30"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0</v>
      </c>
      <c r="J119" s="1"/>
      <c r="K119" s="1"/>
    </row>
    <row r="120" spans="1:11">
      <c r="A120" s="1" t="s">
        <v>210</v>
      </c>
      <c r="B120" t="s">
        <v>211</v>
      </c>
      <c r="C120" s="30">
        <v>250</v>
      </c>
      <c r="D120" s="17">
        <v>250</v>
      </c>
      <c r="E120" s="17">
        <v>488.89</v>
      </c>
      <c r="F120" s="6">
        <v>268.74</v>
      </c>
      <c r="G120" s="6">
        <v>0</v>
      </c>
      <c r="H120" s="6">
        <v>441.89</v>
      </c>
      <c r="J120" s="1"/>
      <c r="K120" s="1"/>
    </row>
    <row r="121" spans="1:11">
      <c r="A121" s="1" t="s">
        <v>212</v>
      </c>
      <c r="B121" t="s">
        <v>468</v>
      </c>
      <c r="C121" s="30">
        <v>0</v>
      </c>
      <c r="D121" s="17">
        <v>0</v>
      </c>
      <c r="E121" s="17">
        <v>0</v>
      </c>
      <c r="F121" s="6">
        <v>0</v>
      </c>
      <c r="G121" s="6">
        <v>0</v>
      </c>
      <c r="H121" s="6">
        <v>0</v>
      </c>
      <c r="J121" s="1"/>
      <c r="K121" s="1"/>
    </row>
    <row r="122" spans="1:11">
      <c r="A122" s="1" t="s">
        <v>214</v>
      </c>
      <c r="B122" t="s">
        <v>215</v>
      </c>
      <c r="C122" s="30">
        <v>1300</v>
      </c>
      <c r="D122" s="17">
        <v>1300</v>
      </c>
      <c r="E122" s="17">
        <v>1112.5999999999999</v>
      </c>
      <c r="F122" s="6">
        <v>935.82</v>
      </c>
      <c r="G122" s="6">
        <v>210.87</v>
      </c>
      <c r="H122" s="6">
        <v>0</v>
      </c>
      <c r="J122" s="1"/>
      <c r="K122" s="1"/>
    </row>
    <row r="123" spans="1:11">
      <c r="A123" s="1" t="s">
        <v>216</v>
      </c>
      <c r="B123" t="s">
        <v>217</v>
      </c>
      <c r="C123" s="30">
        <v>0</v>
      </c>
      <c r="D123" s="17">
        <v>0</v>
      </c>
      <c r="E123" s="17">
        <v>0</v>
      </c>
      <c r="F123" s="6">
        <v>0</v>
      </c>
      <c r="G123" s="6">
        <v>0</v>
      </c>
      <c r="H123" s="6">
        <v>125</v>
      </c>
      <c r="J123" s="1"/>
      <c r="K123" s="1"/>
    </row>
    <row r="124" spans="1:11">
      <c r="A124" s="1" t="s">
        <v>218</v>
      </c>
      <c r="B124" t="s">
        <v>469</v>
      </c>
      <c r="C124" s="30">
        <v>0</v>
      </c>
      <c r="D124" s="17">
        <v>0</v>
      </c>
      <c r="E124" s="17">
        <v>313.3</v>
      </c>
      <c r="F124" s="6">
        <v>0</v>
      </c>
      <c r="G124" s="6">
        <v>1252.6099999999999</v>
      </c>
      <c r="H124" s="6">
        <v>0</v>
      </c>
      <c r="J124" s="1"/>
      <c r="K124" s="1"/>
    </row>
    <row r="125" spans="1:11">
      <c r="A125" s="1" t="s">
        <v>222</v>
      </c>
      <c r="B125" t="s">
        <v>223</v>
      </c>
      <c r="C125" s="30">
        <v>0</v>
      </c>
      <c r="D125" s="17">
        <v>0</v>
      </c>
      <c r="E125" s="17">
        <v>65</v>
      </c>
      <c r="F125" s="6">
        <v>24.6</v>
      </c>
      <c r="G125" s="6">
        <v>0</v>
      </c>
      <c r="H125" s="6">
        <v>0</v>
      </c>
      <c r="J125" s="1"/>
      <c r="K125" s="1"/>
    </row>
    <row r="126" spans="1:11">
      <c r="A126" s="1" t="s">
        <v>224</v>
      </c>
      <c r="B126" t="s">
        <v>301</v>
      </c>
      <c r="C126" s="30">
        <v>150</v>
      </c>
      <c r="D126" s="17">
        <v>100</v>
      </c>
      <c r="E126" s="17">
        <v>167.01</v>
      </c>
      <c r="F126" s="39">
        <v>57.88</v>
      </c>
      <c r="G126" s="39">
        <v>144.07</v>
      </c>
      <c r="H126" s="39">
        <v>5</v>
      </c>
      <c r="I126" s="40"/>
      <c r="J126" s="1"/>
      <c r="K126" s="1"/>
    </row>
    <row r="127" spans="1:11">
      <c r="A127" s="1" t="s">
        <v>226</v>
      </c>
      <c r="B127" t="s">
        <v>227</v>
      </c>
      <c r="C127" s="30">
        <v>0</v>
      </c>
      <c r="D127" s="17">
        <v>0</v>
      </c>
      <c r="E127" s="17">
        <v>0</v>
      </c>
      <c r="F127" s="39">
        <v>0</v>
      </c>
      <c r="G127" s="39">
        <v>0</v>
      </c>
      <c r="H127" s="39">
        <v>0</v>
      </c>
      <c r="J127" s="1"/>
      <c r="K127" s="1"/>
    </row>
    <row r="128" spans="1:11">
      <c r="A128" s="1" t="s">
        <v>236</v>
      </c>
      <c r="B128" t="s">
        <v>237</v>
      </c>
      <c r="C128" s="18">
        <v>0</v>
      </c>
      <c r="D128" s="18">
        <v>0</v>
      </c>
      <c r="E128" s="18">
        <v>0</v>
      </c>
      <c r="F128" s="7">
        <v>0</v>
      </c>
      <c r="G128" s="7">
        <v>0</v>
      </c>
      <c r="H128" s="7">
        <v>0</v>
      </c>
      <c r="J128" s="1"/>
      <c r="K128" s="1"/>
    </row>
    <row r="129" spans="1:8">
      <c r="A129" s="1"/>
      <c r="B129" s="2" t="s">
        <v>252</v>
      </c>
      <c r="C129" s="8">
        <f>SUM(C62:C126)</f>
        <v>146400</v>
      </c>
      <c r="D129" s="8">
        <f>SUM(D62:D128)</f>
        <v>158460</v>
      </c>
      <c r="E129" s="8">
        <f>SUM(E62:E128)</f>
        <v>131431.26999999999</v>
      </c>
      <c r="F129" s="8">
        <f>SUM(F62:F128)</f>
        <v>98121.960000000021</v>
      </c>
      <c r="G129" s="8">
        <f>SUM(G62:G128)</f>
        <v>309353.86</v>
      </c>
      <c r="H129" s="8">
        <f>SUM(H62:H128)</f>
        <v>141035.97000000003</v>
      </c>
    </row>
    <row r="130" spans="1:8">
      <c r="A130" s="1"/>
    </row>
    <row r="131" spans="1:8">
      <c r="A131" s="1" t="s">
        <v>470</v>
      </c>
      <c r="B131" t="s">
        <v>471</v>
      </c>
      <c r="C131" s="7">
        <v>0</v>
      </c>
      <c r="D131" s="17">
        <v>0</v>
      </c>
      <c r="E131" s="17">
        <v>0</v>
      </c>
      <c r="F131" s="6">
        <v>0</v>
      </c>
      <c r="G131" s="6">
        <v>3940.91</v>
      </c>
      <c r="H131" s="6">
        <v>0</v>
      </c>
    </row>
    <row r="132" spans="1:8">
      <c r="A132" s="1"/>
      <c r="C132" s="6"/>
    </row>
    <row r="133" spans="1:8">
      <c r="A133" s="1" t="s">
        <v>308</v>
      </c>
      <c r="B133" t="s">
        <v>306</v>
      </c>
      <c r="C133" s="7">
        <v>15000</v>
      </c>
      <c r="D133" s="17">
        <v>0</v>
      </c>
      <c r="E133" s="17">
        <v>66561</v>
      </c>
      <c r="F133" s="6">
        <v>66561</v>
      </c>
      <c r="G133" s="6">
        <v>60000</v>
      </c>
      <c r="H133" s="6">
        <v>61000</v>
      </c>
    </row>
    <row r="134" spans="1:8">
      <c r="A134" s="1"/>
      <c r="B134" s="34"/>
      <c r="C134" s="34"/>
      <c r="D134" s="18"/>
      <c r="E134" s="18"/>
      <c r="F134" s="7"/>
      <c r="G134" s="7"/>
      <c r="H134" s="7"/>
    </row>
    <row r="135" spans="1:8" ht="15.75">
      <c r="A135" s="1"/>
      <c r="B135" s="41" t="s">
        <v>472</v>
      </c>
      <c r="C135" s="42">
        <f t="shared" ref="C135:H135" si="1">C133+C131+C129+C60</f>
        <v>397964.64999999997</v>
      </c>
      <c r="D135" s="42">
        <f t="shared" si="1"/>
        <v>570557</v>
      </c>
      <c r="E135" s="42">
        <f t="shared" si="1"/>
        <v>431667.70999999996</v>
      </c>
      <c r="F135" s="42">
        <f t="shared" si="1"/>
        <v>410599.68000000005</v>
      </c>
      <c r="G135" s="42">
        <f t="shared" si="1"/>
        <v>573784.09000000008</v>
      </c>
      <c r="H135" s="42">
        <f t="shared" si="1"/>
        <v>394582.21000000008</v>
      </c>
    </row>
    <row r="136" spans="1:8">
      <c r="A136" s="1"/>
      <c r="D136" s="17"/>
      <c r="E136" s="17"/>
    </row>
    <row r="137" spans="1:8">
      <c r="A137" s="43" t="s">
        <v>473</v>
      </c>
      <c r="B137" s="38" t="s">
        <v>474</v>
      </c>
      <c r="C137" s="38"/>
      <c r="D137" s="17"/>
      <c r="E137" s="17"/>
    </row>
    <row r="138" spans="1:8">
      <c r="A138" s="1"/>
      <c r="D138" s="17"/>
      <c r="E138" s="17"/>
    </row>
    <row r="139" spans="1:8">
      <c r="A139" s="1" t="s">
        <v>1</v>
      </c>
      <c r="B139" t="s">
        <v>2</v>
      </c>
      <c r="C139" s="18">
        <v>231010.17</v>
      </c>
      <c r="D139" s="17">
        <v>222336</v>
      </c>
      <c r="E139" s="17">
        <v>240314.66</v>
      </c>
      <c r="F139" s="6">
        <v>198562.94</v>
      </c>
      <c r="G139" s="6">
        <v>215428.42</v>
      </c>
      <c r="H139" s="6">
        <v>208122.81</v>
      </c>
    </row>
    <row r="140" spans="1:8">
      <c r="A140" s="1" t="s">
        <v>281</v>
      </c>
      <c r="B140" t="s">
        <v>445</v>
      </c>
      <c r="C140" s="33">
        <v>157778.4</v>
      </c>
      <c r="D140" s="17">
        <v>158825</v>
      </c>
      <c r="E140" s="17">
        <v>172547.13</v>
      </c>
      <c r="F140" s="6">
        <v>186697.74</v>
      </c>
      <c r="G140" s="6">
        <v>251494.52</v>
      </c>
      <c r="H140" s="6">
        <v>206621.99</v>
      </c>
    </row>
    <row r="141" spans="1:8">
      <c r="A141" s="1" t="s">
        <v>3</v>
      </c>
      <c r="B141" t="s">
        <v>4</v>
      </c>
      <c r="C141" s="33">
        <v>0</v>
      </c>
      <c r="D141" s="17">
        <v>6840</v>
      </c>
      <c r="E141" s="17">
        <v>0</v>
      </c>
      <c r="F141" s="6">
        <v>0</v>
      </c>
      <c r="G141" s="6">
        <v>0</v>
      </c>
      <c r="H141" s="6">
        <v>0</v>
      </c>
    </row>
    <row r="142" spans="1:8">
      <c r="A142" s="1" t="s">
        <v>5</v>
      </c>
      <c r="B142" t="s">
        <v>6</v>
      </c>
      <c r="C142" s="33">
        <v>5000</v>
      </c>
      <c r="D142" s="17">
        <v>0</v>
      </c>
      <c r="E142" s="17">
        <v>7124.27</v>
      </c>
      <c r="F142" s="6">
        <v>6754.36</v>
      </c>
      <c r="G142" s="6">
        <v>37742.550000000003</v>
      </c>
      <c r="H142" s="6">
        <v>43106.78</v>
      </c>
    </row>
    <row r="143" spans="1:8">
      <c r="A143" s="1" t="s">
        <v>7</v>
      </c>
      <c r="B143" t="s">
        <v>8</v>
      </c>
      <c r="C143" s="33">
        <v>0</v>
      </c>
      <c r="D143" s="17">
        <v>0</v>
      </c>
      <c r="E143" s="17">
        <v>343.3</v>
      </c>
      <c r="F143" s="6">
        <v>76.8</v>
      </c>
      <c r="G143" s="6">
        <v>832.64</v>
      </c>
      <c r="H143" s="6">
        <v>130.59</v>
      </c>
    </row>
    <row r="144" spans="1:8">
      <c r="A144" s="1" t="s">
        <v>9</v>
      </c>
      <c r="B144" t="s">
        <v>10</v>
      </c>
      <c r="C144" s="33">
        <v>0</v>
      </c>
      <c r="D144" s="17">
        <v>0</v>
      </c>
      <c r="E144" s="17">
        <v>7.93</v>
      </c>
      <c r="F144" s="6">
        <v>0</v>
      </c>
      <c r="G144" s="6">
        <v>140.61000000000001</v>
      </c>
      <c r="H144" s="6">
        <v>391.78</v>
      </c>
    </row>
    <row r="145" spans="1:8">
      <c r="A145" s="1" t="s">
        <v>11</v>
      </c>
      <c r="B145" t="s">
        <v>12</v>
      </c>
      <c r="C145" s="33">
        <v>4500</v>
      </c>
      <c r="D145" s="17">
        <v>4114</v>
      </c>
      <c r="E145" s="17">
        <v>4500</v>
      </c>
      <c r="F145" s="6">
        <v>3600</v>
      </c>
      <c r="G145" s="6">
        <v>4500</v>
      </c>
      <c r="H145" s="6">
        <v>5700</v>
      </c>
    </row>
    <row r="146" spans="1:8">
      <c r="A146" s="1" t="s">
        <v>475</v>
      </c>
      <c r="B146" t="s">
        <v>476</v>
      </c>
      <c r="C146" s="33">
        <v>4320</v>
      </c>
      <c r="D146" s="17">
        <v>0</v>
      </c>
      <c r="E146" s="17">
        <v>4562.3500000000004</v>
      </c>
      <c r="F146" s="6">
        <v>2248.2399999999998</v>
      </c>
      <c r="G146" s="6">
        <v>6361.67</v>
      </c>
      <c r="H146" s="6">
        <f>1656.1+3335.62</f>
        <v>4991.7199999999993</v>
      </c>
    </row>
    <row r="147" spans="1:8">
      <c r="A147" s="1" t="s">
        <v>15</v>
      </c>
      <c r="B147" t="s">
        <v>16</v>
      </c>
      <c r="C147" s="33">
        <v>2000</v>
      </c>
      <c r="D147" s="17">
        <v>0</v>
      </c>
      <c r="E147" s="17">
        <v>1187.26</v>
      </c>
      <c r="F147" s="6">
        <v>792.06</v>
      </c>
      <c r="G147" s="6">
        <f>1384.04+608.32</f>
        <v>1992.3600000000001</v>
      </c>
      <c r="H147" s="6">
        <v>0</v>
      </c>
    </row>
    <row r="148" spans="1:8">
      <c r="A148" s="1" t="s">
        <v>36</v>
      </c>
      <c r="B148" t="s">
        <v>37</v>
      </c>
      <c r="C148" s="33">
        <v>25407.88</v>
      </c>
      <c r="D148" s="17">
        <v>24741</v>
      </c>
      <c r="E148" s="17">
        <v>26657.25</v>
      </c>
      <c r="F148" s="6">
        <v>23911.24</v>
      </c>
      <c r="G148" s="6">
        <v>31109.88</v>
      </c>
      <c r="H148" s="6">
        <v>29082.3</v>
      </c>
    </row>
    <row r="149" spans="1:8">
      <c r="A149" s="1" t="s">
        <v>38</v>
      </c>
      <c r="B149" t="s">
        <v>39</v>
      </c>
      <c r="C149" s="33">
        <v>5942.17</v>
      </c>
      <c r="D149" s="17">
        <v>5786</v>
      </c>
      <c r="E149" s="17">
        <v>6234.11</v>
      </c>
      <c r="F149" s="6">
        <v>5584.88</v>
      </c>
      <c r="G149" s="6">
        <v>7275.63</v>
      </c>
      <c r="H149" s="6">
        <v>6801.45</v>
      </c>
    </row>
    <row r="150" spans="1:8">
      <c r="A150" s="1" t="s">
        <v>40</v>
      </c>
      <c r="B150" t="s">
        <v>41</v>
      </c>
      <c r="C150" s="33">
        <v>36595.550000000003</v>
      </c>
      <c r="D150" s="17">
        <v>35451</v>
      </c>
      <c r="E150" s="17">
        <v>38345.61</v>
      </c>
      <c r="F150" s="6">
        <v>35184.51</v>
      </c>
      <c r="G150" s="6">
        <v>40354.11</v>
      </c>
      <c r="H150" s="6">
        <v>32626.34</v>
      </c>
    </row>
    <row r="151" spans="1:8">
      <c r="A151" s="1" t="s">
        <v>42</v>
      </c>
      <c r="B151" t="s">
        <v>43</v>
      </c>
      <c r="C151" s="33">
        <v>114828</v>
      </c>
      <c r="D151" s="17">
        <v>74791</v>
      </c>
      <c r="E151" s="17">
        <v>87256.8</v>
      </c>
      <c r="F151" s="6">
        <v>79475.8</v>
      </c>
      <c r="G151" s="6">
        <v>82779.78</v>
      </c>
      <c r="H151" s="6">
        <v>99212.83</v>
      </c>
    </row>
    <row r="152" spans="1:8">
      <c r="A152" s="1" t="s">
        <v>44</v>
      </c>
      <c r="B152" t="s">
        <v>45</v>
      </c>
      <c r="C152" s="33">
        <v>4335.6000000000004</v>
      </c>
      <c r="D152" s="17">
        <v>3060</v>
      </c>
      <c r="E152" s="17">
        <v>3030.01</v>
      </c>
      <c r="F152" s="6">
        <v>2699.52</v>
      </c>
      <c r="G152" s="6">
        <v>3417.29</v>
      </c>
      <c r="H152" s="6">
        <v>4057.3</v>
      </c>
    </row>
    <row r="153" spans="1:8">
      <c r="A153" s="1" t="s">
        <v>48</v>
      </c>
      <c r="B153" t="s">
        <v>49</v>
      </c>
      <c r="C153" s="33">
        <v>489.6</v>
      </c>
      <c r="D153" s="17">
        <v>384</v>
      </c>
      <c r="E153" s="17">
        <v>384.6</v>
      </c>
      <c r="F153" s="6">
        <v>408.32</v>
      </c>
      <c r="G153" s="6">
        <v>469.52</v>
      </c>
      <c r="H153" s="6">
        <v>518.37</v>
      </c>
    </row>
    <row r="154" spans="1:8">
      <c r="A154" s="1" t="s">
        <v>50</v>
      </c>
      <c r="B154" t="s">
        <v>51</v>
      </c>
      <c r="C154" s="33">
        <v>483.94</v>
      </c>
      <c r="D154" s="17">
        <v>547</v>
      </c>
      <c r="E154" s="17">
        <v>423.19</v>
      </c>
      <c r="F154" s="6">
        <v>477.14</v>
      </c>
      <c r="G154" s="6">
        <v>446.11</v>
      </c>
      <c r="H154" s="6">
        <v>511.7</v>
      </c>
    </row>
    <row r="155" spans="1:8">
      <c r="A155" s="1" t="s">
        <v>52</v>
      </c>
      <c r="B155" t="s">
        <v>53</v>
      </c>
      <c r="C155" s="33">
        <v>12474.55</v>
      </c>
      <c r="D155" s="17">
        <v>22418</v>
      </c>
      <c r="E155" s="17">
        <v>15826.94</v>
      </c>
      <c r="F155" s="39">
        <v>33726.370000000003</v>
      </c>
      <c r="G155" s="39">
        <v>33582.49</v>
      </c>
      <c r="H155" s="39">
        <v>34201</v>
      </c>
    </row>
    <row r="156" spans="1:8">
      <c r="A156" s="1" t="s">
        <v>64</v>
      </c>
      <c r="B156" t="s">
        <v>65</v>
      </c>
      <c r="C156" s="33">
        <v>0</v>
      </c>
      <c r="D156" s="17">
        <v>0</v>
      </c>
      <c r="E156" s="17">
        <v>0</v>
      </c>
      <c r="F156" s="39">
        <v>0</v>
      </c>
      <c r="G156" s="39">
        <v>441.82</v>
      </c>
      <c r="H156" s="39">
        <v>0</v>
      </c>
    </row>
    <row r="157" spans="1:8">
      <c r="A157" s="1" t="s">
        <v>66</v>
      </c>
      <c r="B157" t="s">
        <v>67</v>
      </c>
      <c r="C157" s="33">
        <v>0</v>
      </c>
      <c r="D157" s="17">
        <v>0</v>
      </c>
      <c r="E157" s="17">
        <v>0</v>
      </c>
      <c r="F157" s="39">
        <v>0</v>
      </c>
      <c r="G157" s="39">
        <v>0</v>
      </c>
      <c r="H157" s="39">
        <v>0</v>
      </c>
    </row>
    <row r="158" spans="1:8">
      <c r="A158" s="1" t="s">
        <v>68</v>
      </c>
      <c r="B158" t="s">
        <v>477</v>
      </c>
      <c r="C158" s="18">
        <v>6300</v>
      </c>
      <c r="D158" s="18">
        <v>0</v>
      </c>
      <c r="E158" s="18">
        <v>0</v>
      </c>
      <c r="F158" s="7">
        <v>0</v>
      </c>
      <c r="G158" s="7">
        <v>599.72</v>
      </c>
      <c r="H158" s="7">
        <v>0</v>
      </c>
    </row>
    <row r="159" spans="1:8">
      <c r="A159" s="1"/>
      <c r="B159" s="2" t="s">
        <v>450</v>
      </c>
      <c r="C159" s="44">
        <f t="shared" ref="C159:H159" si="2">SUM(C139:C158)</f>
        <v>611465.85999999987</v>
      </c>
      <c r="D159" s="44">
        <f t="shared" si="2"/>
        <v>559293</v>
      </c>
      <c r="E159" s="44">
        <f t="shared" si="2"/>
        <v>608745.40999999992</v>
      </c>
      <c r="F159" s="44">
        <f t="shared" si="2"/>
        <v>580199.91999999993</v>
      </c>
      <c r="G159" s="44">
        <f t="shared" si="2"/>
        <v>718969.11999999988</v>
      </c>
      <c r="H159" s="44">
        <f t="shared" si="2"/>
        <v>676076.96</v>
      </c>
    </row>
    <row r="160" spans="1:8">
      <c r="A160" s="1"/>
      <c r="D160" s="17"/>
      <c r="E160" s="17"/>
    </row>
    <row r="161" spans="1:11">
      <c r="A161" s="1" t="s">
        <v>70</v>
      </c>
      <c r="B161" t="s">
        <v>285</v>
      </c>
      <c r="C161" s="33">
        <v>0</v>
      </c>
      <c r="D161" s="17">
        <v>0</v>
      </c>
      <c r="E161" s="17">
        <v>0</v>
      </c>
      <c r="F161" s="6">
        <v>0</v>
      </c>
      <c r="G161" s="6">
        <v>3521.93</v>
      </c>
      <c r="H161" s="6">
        <v>763.5</v>
      </c>
      <c r="K161" s="1"/>
    </row>
    <row r="162" spans="1:11">
      <c r="A162" s="1" t="s">
        <v>451</v>
      </c>
      <c r="B162" t="s">
        <v>452</v>
      </c>
      <c r="C162" s="33">
        <v>1000</v>
      </c>
      <c r="D162" s="17">
        <v>1000</v>
      </c>
      <c r="E162" s="17">
        <v>1053.99</v>
      </c>
      <c r="F162" s="6">
        <v>0</v>
      </c>
      <c r="G162" s="6">
        <v>630.15</v>
      </c>
      <c r="H162" s="6">
        <v>752</v>
      </c>
      <c r="K162" s="1"/>
    </row>
    <row r="163" spans="1:11">
      <c r="A163" s="1" t="s">
        <v>72</v>
      </c>
      <c r="B163" t="s">
        <v>73</v>
      </c>
      <c r="C163" s="33">
        <v>3000</v>
      </c>
      <c r="D163" s="17">
        <v>3000</v>
      </c>
      <c r="E163" s="17">
        <v>3159.98</v>
      </c>
      <c r="F163" s="6">
        <v>4729.12</v>
      </c>
      <c r="G163" s="6">
        <v>2973.53</v>
      </c>
      <c r="H163" s="6">
        <v>1180</v>
      </c>
      <c r="K163" s="1"/>
    </row>
    <row r="164" spans="1:11">
      <c r="A164" s="1" t="s">
        <v>74</v>
      </c>
      <c r="B164" t="s">
        <v>75</v>
      </c>
      <c r="C164" s="33">
        <v>500</v>
      </c>
      <c r="D164" s="17">
        <v>500</v>
      </c>
      <c r="E164" s="17">
        <v>0</v>
      </c>
      <c r="F164" s="17">
        <v>0</v>
      </c>
      <c r="G164" s="17">
        <v>0</v>
      </c>
      <c r="H164" s="17">
        <v>0</v>
      </c>
      <c r="K164" s="1"/>
    </row>
    <row r="165" spans="1:11">
      <c r="A165" s="1" t="s">
        <v>76</v>
      </c>
      <c r="B165" t="s">
        <v>77</v>
      </c>
      <c r="C165" s="33">
        <v>1500</v>
      </c>
      <c r="D165" s="17">
        <v>1500</v>
      </c>
      <c r="E165" s="17">
        <v>846</v>
      </c>
      <c r="F165" s="6">
        <v>1067.25</v>
      </c>
      <c r="G165" s="6">
        <f>2667.69+33.06</f>
        <v>2700.75</v>
      </c>
      <c r="H165" s="6">
        <f>117.57+2151.35</f>
        <v>2268.92</v>
      </c>
      <c r="K165" s="1"/>
    </row>
    <row r="166" spans="1:11">
      <c r="A166" s="1" t="s">
        <v>78</v>
      </c>
      <c r="B166" t="s">
        <v>286</v>
      </c>
      <c r="C166" s="33">
        <v>0</v>
      </c>
      <c r="D166" s="17">
        <v>0</v>
      </c>
      <c r="E166" s="17">
        <v>0</v>
      </c>
      <c r="F166" s="17">
        <v>0</v>
      </c>
      <c r="G166" s="17">
        <v>0</v>
      </c>
      <c r="H166" s="17">
        <v>0</v>
      </c>
      <c r="K166" s="1"/>
    </row>
    <row r="167" spans="1:11">
      <c r="A167" s="1" t="s">
        <v>80</v>
      </c>
      <c r="B167" t="s">
        <v>81</v>
      </c>
      <c r="C167" s="33">
        <v>0</v>
      </c>
      <c r="D167" s="17">
        <v>0</v>
      </c>
      <c r="E167" s="17">
        <v>0</v>
      </c>
      <c r="F167" s="17">
        <v>0</v>
      </c>
      <c r="G167" s="17">
        <v>0</v>
      </c>
      <c r="H167" s="17">
        <v>0</v>
      </c>
      <c r="K167" s="1"/>
    </row>
    <row r="168" spans="1:11">
      <c r="A168" s="1" t="s">
        <v>82</v>
      </c>
      <c r="B168" t="s">
        <v>83</v>
      </c>
      <c r="C168" s="33">
        <v>300</v>
      </c>
      <c r="D168" s="17">
        <v>300</v>
      </c>
      <c r="E168" s="17">
        <v>113.16</v>
      </c>
      <c r="F168" s="6">
        <v>0</v>
      </c>
      <c r="G168" s="6">
        <v>57.58</v>
      </c>
      <c r="H168" s="6">
        <v>64.92</v>
      </c>
      <c r="K168" s="1"/>
    </row>
    <row r="169" spans="1:11">
      <c r="A169" s="1" t="s">
        <v>84</v>
      </c>
      <c r="B169" t="s">
        <v>85</v>
      </c>
      <c r="C169" s="33">
        <v>0</v>
      </c>
      <c r="D169" s="17">
        <v>0</v>
      </c>
      <c r="E169" s="17">
        <v>0</v>
      </c>
      <c r="F169" s="17">
        <v>0</v>
      </c>
      <c r="G169" s="17">
        <v>0</v>
      </c>
      <c r="H169" s="17">
        <v>0</v>
      </c>
      <c r="K169" s="1"/>
    </row>
    <row r="170" spans="1:11">
      <c r="A170" s="1" t="s">
        <v>86</v>
      </c>
      <c r="B170" t="s">
        <v>87</v>
      </c>
      <c r="C170" s="33">
        <v>0</v>
      </c>
      <c r="D170" s="17">
        <v>0</v>
      </c>
      <c r="E170" s="17">
        <v>0</v>
      </c>
      <c r="F170" s="17">
        <v>0</v>
      </c>
      <c r="G170" s="17">
        <v>0</v>
      </c>
      <c r="H170" s="17">
        <v>0</v>
      </c>
      <c r="K170" s="1"/>
    </row>
    <row r="171" spans="1:11">
      <c r="A171" s="1" t="s">
        <v>88</v>
      </c>
      <c r="B171" t="s">
        <v>89</v>
      </c>
      <c r="C171" s="33">
        <v>0</v>
      </c>
      <c r="D171" s="17">
        <v>0</v>
      </c>
      <c r="E171" s="17">
        <v>0</v>
      </c>
      <c r="F171" s="17">
        <v>0</v>
      </c>
      <c r="G171" s="17">
        <v>0</v>
      </c>
      <c r="H171" s="17">
        <v>0</v>
      </c>
      <c r="K171" s="1"/>
    </row>
    <row r="172" spans="1:11">
      <c r="A172" s="1" t="s">
        <v>90</v>
      </c>
      <c r="B172" t="s">
        <v>91</v>
      </c>
      <c r="C172" s="33">
        <v>0</v>
      </c>
      <c r="D172" s="17">
        <v>0</v>
      </c>
      <c r="E172" s="17">
        <v>0</v>
      </c>
      <c r="F172" s="17">
        <v>0</v>
      </c>
      <c r="G172" s="17">
        <v>0</v>
      </c>
      <c r="H172" s="17">
        <v>0</v>
      </c>
      <c r="K172" s="1"/>
    </row>
    <row r="173" spans="1:11">
      <c r="A173" s="1" t="s">
        <v>287</v>
      </c>
      <c r="B173" t="s">
        <v>290</v>
      </c>
      <c r="C173" s="33">
        <v>0</v>
      </c>
      <c r="D173" s="17">
        <v>0</v>
      </c>
      <c r="E173" s="17">
        <v>0</v>
      </c>
      <c r="F173" s="17">
        <v>0</v>
      </c>
      <c r="G173" s="17">
        <v>0</v>
      </c>
      <c r="H173" s="17">
        <v>0</v>
      </c>
      <c r="K173" s="1"/>
    </row>
    <row r="174" spans="1:11">
      <c r="A174" s="1" t="s">
        <v>453</v>
      </c>
      <c r="B174" t="s">
        <v>454</v>
      </c>
      <c r="C174" s="33">
        <v>0</v>
      </c>
      <c r="D174" s="17">
        <v>0</v>
      </c>
      <c r="E174" s="17">
        <v>0</v>
      </c>
      <c r="F174" s="17">
        <v>0</v>
      </c>
      <c r="G174" s="17">
        <v>0</v>
      </c>
      <c r="H174" s="17">
        <v>0</v>
      </c>
      <c r="K174" s="1"/>
    </row>
    <row r="175" spans="1:11">
      <c r="A175" s="1" t="s">
        <v>92</v>
      </c>
      <c r="B175" t="s">
        <v>93</v>
      </c>
      <c r="C175" s="33">
        <v>0</v>
      </c>
      <c r="D175" s="17">
        <v>0</v>
      </c>
      <c r="E175" s="17">
        <v>0</v>
      </c>
      <c r="F175" s="17">
        <v>0</v>
      </c>
      <c r="G175" s="17">
        <v>0</v>
      </c>
      <c r="H175" s="17">
        <v>0</v>
      </c>
      <c r="K175" s="1"/>
    </row>
    <row r="176" spans="1:11">
      <c r="A176" s="1" t="s">
        <v>94</v>
      </c>
      <c r="B176" t="s">
        <v>95</v>
      </c>
      <c r="C176" s="33">
        <v>0</v>
      </c>
      <c r="D176" s="17">
        <v>0</v>
      </c>
      <c r="E176" s="17">
        <v>11803</v>
      </c>
      <c r="F176" s="6">
        <v>0</v>
      </c>
      <c r="G176" s="6">
        <v>0</v>
      </c>
      <c r="H176" s="6">
        <v>0</v>
      </c>
      <c r="K176" s="1"/>
    </row>
    <row r="177" spans="1:11">
      <c r="A177" s="1" t="s">
        <v>96</v>
      </c>
      <c r="B177" t="s">
        <v>97</v>
      </c>
      <c r="C177" s="33">
        <v>0</v>
      </c>
      <c r="D177" s="17">
        <v>0</v>
      </c>
      <c r="E177" s="17">
        <v>0</v>
      </c>
      <c r="F177" s="6">
        <v>0</v>
      </c>
      <c r="G177" s="6">
        <v>2013.6</v>
      </c>
      <c r="H177" s="6">
        <v>60</v>
      </c>
      <c r="K177" s="1"/>
    </row>
    <row r="178" spans="1:11">
      <c r="A178" s="1" t="s">
        <v>106</v>
      </c>
      <c r="B178" t="s">
        <v>107</v>
      </c>
      <c r="C178" s="33">
        <v>0</v>
      </c>
      <c r="D178" s="17">
        <v>0</v>
      </c>
      <c r="E178" s="17">
        <v>0</v>
      </c>
      <c r="F178" s="17">
        <v>0</v>
      </c>
      <c r="G178" s="17">
        <v>0</v>
      </c>
      <c r="H178" s="17">
        <v>0</v>
      </c>
      <c r="K178" s="1"/>
    </row>
    <row r="179" spans="1:11">
      <c r="A179" s="1" t="s">
        <v>108</v>
      </c>
      <c r="B179" t="s">
        <v>109</v>
      </c>
      <c r="C179" s="33">
        <v>0</v>
      </c>
      <c r="D179" s="17">
        <v>0</v>
      </c>
      <c r="E179" s="17">
        <v>0</v>
      </c>
      <c r="F179" s="17">
        <v>0</v>
      </c>
      <c r="G179" s="17">
        <v>0</v>
      </c>
      <c r="H179" s="17">
        <v>0</v>
      </c>
      <c r="K179" s="1"/>
    </row>
    <row r="180" spans="1:11">
      <c r="A180" s="1" t="s">
        <v>110</v>
      </c>
      <c r="B180" t="s">
        <v>455</v>
      </c>
      <c r="C180" s="33">
        <v>0</v>
      </c>
      <c r="D180" s="17">
        <v>0</v>
      </c>
      <c r="E180" s="17">
        <v>0</v>
      </c>
      <c r="F180" s="17">
        <v>0</v>
      </c>
      <c r="G180" s="17">
        <v>0</v>
      </c>
      <c r="H180" s="17">
        <v>0</v>
      </c>
      <c r="K180" s="1"/>
    </row>
    <row r="181" spans="1:11">
      <c r="A181" s="1" t="s">
        <v>112</v>
      </c>
      <c r="B181" t="s">
        <v>113</v>
      </c>
      <c r="C181" s="33">
        <v>0</v>
      </c>
      <c r="D181" s="17">
        <v>0</v>
      </c>
      <c r="E181" s="17">
        <v>0</v>
      </c>
      <c r="F181" s="17">
        <v>0</v>
      </c>
      <c r="G181" s="17">
        <v>0</v>
      </c>
      <c r="H181" s="17">
        <v>0</v>
      </c>
      <c r="K181" s="1"/>
    </row>
    <row r="182" spans="1:11">
      <c r="A182" s="1" t="s">
        <v>456</v>
      </c>
      <c r="B182" t="s">
        <v>457</v>
      </c>
      <c r="C182" s="33">
        <v>0</v>
      </c>
      <c r="D182" s="17">
        <v>0</v>
      </c>
      <c r="E182" s="17">
        <v>783</v>
      </c>
      <c r="F182" s="6">
        <v>840</v>
      </c>
      <c r="G182" s="6">
        <v>819</v>
      </c>
      <c r="H182" s="6">
        <v>762</v>
      </c>
      <c r="K182" s="1"/>
    </row>
    <row r="183" spans="1:11">
      <c r="A183" s="1" t="s">
        <v>458</v>
      </c>
      <c r="B183" t="s">
        <v>459</v>
      </c>
      <c r="C183" s="33"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  <c r="K183" s="1"/>
    </row>
    <row r="184" spans="1:11">
      <c r="A184" s="1" t="s">
        <v>114</v>
      </c>
      <c r="B184" t="s">
        <v>115</v>
      </c>
      <c r="C184" s="33">
        <v>0</v>
      </c>
      <c r="D184" s="17">
        <v>0</v>
      </c>
      <c r="E184" s="17">
        <v>0</v>
      </c>
      <c r="F184" s="17">
        <v>0</v>
      </c>
      <c r="G184" s="17">
        <v>0</v>
      </c>
      <c r="H184" s="17">
        <v>0</v>
      </c>
      <c r="K184" s="1"/>
    </row>
    <row r="185" spans="1:11">
      <c r="A185" s="1" t="s">
        <v>118</v>
      </c>
      <c r="B185" t="s">
        <v>119</v>
      </c>
      <c r="C185" s="33">
        <v>0</v>
      </c>
      <c r="D185" s="17">
        <v>0</v>
      </c>
      <c r="E185" s="17">
        <v>0</v>
      </c>
      <c r="F185" s="6">
        <v>0</v>
      </c>
      <c r="G185" s="6">
        <v>319</v>
      </c>
      <c r="H185" s="6">
        <v>110</v>
      </c>
      <c r="K185" s="1"/>
    </row>
    <row r="186" spans="1:11">
      <c r="A186" s="1" t="s">
        <v>124</v>
      </c>
      <c r="B186" t="s">
        <v>294</v>
      </c>
      <c r="C186" s="33">
        <v>0</v>
      </c>
      <c r="D186" s="17">
        <v>0</v>
      </c>
      <c r="E186" s="17">
        <v>681</v>
      </c>
      <c r="F186" s="6">
        <v>0</v>
      </c>
      <c r="G186" s="6">
        <v>0</v>
      </c>
      <c r="H186" s="6">
        <v>0</v>
      </c>
      <c r="K186" s="1"/>
    </row>
    <row r="187" spans="1:11">
      <c r="A187" s="1" t="s">
        <v>126</v>
      </c>
      <c r="B187" t="s">
        <v>460</v>
      </c>
      <c r="C187" s="33">
        <v>900</v>
      </c>
      <c r="D187" s="17">
        <v>900</v>
      </c>
      <c r="E187" s="17">
        <v>510.24</v>
      </c>
      <c r="F187" s="6">
        <v>1078.26</v>
      </c>
      <c r="G187" s="6">
        <f>33.06+893.3</f>
        <v>926.3599999999999</v>
      </c>
      <c r="H187" s="6">
        <v>678.03</v>
      </c>
      <c r="K187" s="1"/>
    </row>
    <row r="188" spans="1:11">
      <c r="A188" s="1" t="s">
        <v>128</v>
      </c>
      <c r="B188" t="s">
        <v>295</v>
      </c>
      <c r="C188" s="33">
        <v>0</v>
      </c>
      <c r="D188" s="17">
        <v>0</v>
      </c>
      <c r="E188" s="17">
        <v>0</v>
      </c>
      <c r="F188" s="6">
        <v>0</v>
      </c>
      <c r="G188" s="6">
        <v>0</v>
      </c>
      <c r="H188" s="6">
        <v>0</v>
      </c>
      <c r="K188" s="1"/>
    </row>
    <row r="189" spans="1:11">
      <c r="A189" s="1" t="s">
        <v>134</v>
      </c>
      <c r="B189" t="s">
        <v>135</v>
      </c>
      <c r="C189" s="33">
        <v>0</v>
      </c>
      <c r="D189" s="17">
        <v>0</v>
      </c>
      <c r="E189" s="17">
        <v>0</v>
      </c>
      <c r="F189" s="6">
        <v>0</v>
      </c>
      <c r="G189" s="6">
        <v>0</v>
      </c>
      <c r="H189" s="6">
        <v>0</v>
      </c>
      <c r="K189" s="1"/>
    </row>
    <row r="190" spans="1:11">
      <c r="A190" s="1" t="s">
        <v>136</v>
      </c>
      <c r="B190" t="s">
        <v>137</v>
      </c>
      <c r="C190" s="33">
        <v>0</v>
      </c>
      <c r="D190" s="17">
        <v>0</v>
      </c>
      <c r="E190" s="17">
        <v>40</v>
      </c>
      <c r="F190" s="6">
        <v>0</v>
      </c>
      <c r="G190" s="6">
        <v>0</v>
      </c>
      <c r="H190" s="6">
        <v>15</v>
      </c>
      <c r="K190" s="1"/>
    </row>
    <row r="191" spans="1:11">
      <c r="A191" s="1" t="s">
        <v>138</v>
      </c>
      <c r="B191" t="s">
        <v>139</v>
      </c>
      <c r="C191" s="33">
        <v>0</v>
      </c>
      <c r="D191" s="17">
        <v>0</v>
      </c>
      <c r="E191" s="17">
        <v>50.59</v>
      </c>
      <c r="F191" s="6">
        <v>0</v>
      </c>
      <c r="G191" s="6">
        <v>0</v>
      </c>
      <c r="H191" s="6">
        <v>0</v>
      </c>
      <c r="K191" s="1"/>
    </row>
    <row r="192" spans="1:11">
      <c r="A192" s="1" t="s">
        <v>140</v>
      </c>
      <c r="B192" t="s">
        <v>153</v>
      </c>
      <c r="C192" s="33">
        <v>0</v>
      </c>
      <c r="D192" s="17">
        <v>0</v>
      </c>
      <c r="E192" s="17">
        <v>0</v>
      </c>
      <c r="F192" s="6">
        <v>0</v>
      </c>
      <c r="G192" s="6">
        <v>0</v>
      </c>
      <c r="H192" s="6">
        <v>0</v>
      </c>
      <c r="K192" s="1"/>
    </row>
    <row r="193" spans="1:11">
      <c r="A193" s="1" t="s">
        <v>148</v>
      </c>
      <c r="B193" t="s">
        <v>349</v>
      </c>
      <c r="C193" s="33">
        <v>0</v>
      </c>
      <c r="D193" s="17">
        <v>0</v>
      </c>
      <c r="E193" s="17">
        <v>0</v>
      </c>
      <c r="F193" s="6">
        <v>0</v>
      </c>
      <c r="G193" s="6">
        <v>1521.31</v>
      </c>
      <c r="H193" s="6">
        <v>1930</v>
      </c>
    </row>
    <row r="194" spans="1:11">
      <c r="A194" s="1" t="s">
        <v>461</v>
      </c>
      <c r="B194" t="s">
        <v>462</v>
      </c>
      <c r="C194" s="33">
        <v>0</v>
      </c>
      <c r="D194" s="17">
        <v>0</v>
      </c>
      <c r="E194" s="17">
        <v>0</v>
      </c>
      <c r="F194" s="6">
        <v>0</v>
      </c>
      <c r="G194" s="6">
        <v>0</v>
      </c>
      <c r="H194" s="6">
        <v>0</v>
      </c>
    </row>
    <row r="195" spans="1:11">
      <c r="A195" s="1" t="s">
        <v>150</v>
      </c>
      <c r="B195" t="s">
        <v>151</v>
      </c>
      <c r="C195" s="33">
        <v>600</v>
      </c>
      <c r="D195" s="17">
        <v>500</v>
      </c>
      <c r="E195" s="17">
        <v>636.5</v>
      </c>
      <c r="F195" s="6">
        <v>492.5</v>
      </c>
      <c r="G195" s="6">
        <v>392</v>
      </c>
      <c r="H195" s="6">
        <v>312</v>
      </c>
      <c r="K195" s="1"/>
    </row>
    <row r="196" spans="1:11">
      <c r="A196" s="1" t="s">
        <v>158</v>
      </c>
      <c r="B196" t="s">
        <v>159</v>
      </c>
      <c r="C196" s="33">
        <v>0</v>
      </c>
      <c r="D196" s="17">
        <v>0</v>
      </c>
      <c r="E196" s="17">
        <v>0</v>
      </c>
      <c r="F196" s="17">
        <v>0</v>
      </c>
      <c r="G196" s="17">
        <v>0</v>
      </c>
      <c r="H196" s="17">
        <v>0</v>
      </c>
      <c r="K196" s="1"/>
    </row>
    <row r="197" spans="1:11">
      <c r="A197" s="1" t="s">
        <v>164</v>
      </c>
      <c r="B197" t="s">
        <v>463</v>
      </c>
      <c r="C197" s="33">
        <v>0</v>
      </c>
      <c r="D197" s="17">
        <v>0</v>
      </c>
      <c r="E197" s="17">
        <v>0</v>
      </c>
      <c r="F197" s="17">
        <v>0</v>
      </c>
      <c r="G197" s="17">
        <v>0</v>
      </c>
      <c r="H197" s="17">
        <v>0</v>
      </c>
      <c r="K197" s="1"/>
    </row>
    <row r="198" spans="1:11">
      <c r="A198" s="1" t="s">
        <v>168</v>
      </c>
      <c r="B198" t="s">
        <v>169</v>
      </c>
      <c r="C198" s="33">
        <v>0</v>
      </c>
      <c r="D198" s="17">
        <v>0</v>
      </c>
      <c r="E198" s="17">
        <v>0</v>
      </c>
      <c r="F198" s="17">
        <v>0</v>
      </c>
      <c r="G198" s="17">
        <v>0</v>
      </c>
      <c r="H198" s="17">
        <v>0</v>
      </c>
      <c r="K198" s="1"/>
    </row>
    <row r="199" spans="1:11">
      <c r="A199" s="1" t="s">
        <v>289</v>
      </c>
      <c r="B199" t="s">
        <v>298</v>
      </c>
      <c r="C199" s="33">
        <v>0</v>
      </c>
      <c r="D199" s="17">
        <v>0</v>
      </c>
      <c r="E199" s="17">
        <v>0</v>
      </c>
      <c r="F199" s="17">
        <v>0</v>
      </c>
      <c r="G199" s="17">
        <v>0</v>
      </c>
      <c r="H199" s="17">
        <v>0</v>
      </c>
      <c r="K199" s="1"/>
    </row>
    <row r="200" spans="1:11">
      <c r="A200" s="1" t="s">
        <v>170</v>
      </c>
      <c r="B200" t="s">
        <v>171</v>
      </c>
      <c r="C200" s="33">
        <v>2000</v>
      </c>
      <c r="D200" s="17">
        <v>2000</v>
      </c>
      <c r="E200" s="17">
        <v>0</v>
      </c>
      <c r="F200" s="6">
        <v>96.17</v>
      </c>
      <c r="G200" s="6">
        <v>1310.27</v>
      </c>
      <c r="H200" s="6">
        <v>590.46</v>
      </c>
      <c r="K200" s="1"/>
    </row>
    <row r="201" spans="1:11">
      <c r="A201" s="1" t="s">
        <v>172</v>
      </c>
      <c r="B201" t="s">
        <v>299</v>
      </c>
      <c r="C201" s="33">
        <v>2000</v>
      </c>
      <c r="D201" s="17">
        <v>2000</v>
      </c>
      <c r="E201" s="17">
        <v>4692.38</v>
      </c>
      <c r="F201" s="6">
        <v>925.1</v>
      </c>
      <c r="G201" s="6">
        <v>8633.67</v>
      </c>
      <c r="H201" s="6">
        <v>4391.0600000000004</v>
      </c>
      <c r="K201" s="1"/>
    </row>
    <row r="202" spans="1:11">
      <c r="A202" s="1" t="s">
        <v>174</v>
      </c>
      <c r="B202" t="s">
        <v>299</v>
      </c>
      <c r="C202" s="33">
        <v>2000</v>
      </c>
      <c r="D202" s="17">
        <v>2000</v>
      </c>
      <c r="E202" s="17">
        <v>0</v>
      </c>
      <c r="F202" s="6">
        <v>81.319999999999993</v>
      </c>
      <c r="G202" s="6">
        <v>5096.34</v>
      </c>
      <c r="H202" s="6">
        <v>3820.63</v>
      </c>
      <c r="K202" s="1"/>
    </row>
    <row r="203" spans="1:11">
      <c r="A203" s="1" t="s">
        <v>176</v>
      </c>
      <c r="B203" t="s">
        <v>177</v>
      </c>
      <c r="C203" s="33">
        <v>0</v>
      </c>
      <c r="D203" s="17">
        <v>0</v>
      </c>
      <c r="E203" s="17">
        <v>0</v>
      </c>
      <c r="F203" s="6">
        <v>0</v>
      </c>
      <c r="G203" s="6">
        <v>0</v>
      </c>
      <c r="H203" s="6">
        <v>0</v>
      </c>
      <c r="K203" s="1"/>
    </row>
    <row r="204" spans="1:11">
      <c r="A204" s="1" t="s">
        <v>178</v>
      </c>
      <c r="B204" t="s">
        <v>179</v>
      </c>
      <c r="C204" s="33">
        <v>0</v>
      </c>
      <c r="D204" s="17">
        <v>0</v>
      </c>
      <c r="E204" s="17">
        <v>0</v>
      </c>
      <c r="F204" s="6">
        <v>0</v>
      </c>
      <c r="G204" s="6">
        <v>1525</v>
      </c>
      <c r="H204" s="6">
        <v>221</v>
      </c>
      <c r="K204" s="1"/>
    </row>
    <row r="205" spans="1:11">
      <c r="A205" s="1" t="s">
        <v>180</v>
      </c>
      <c r="B205" t="s">
        <v>181</v>
      </c>
      <c r="C205" s="33">
        <v>0</v>
      </c>
      <c r="D205" s="17">
        <v>0</v>
      </c>
      <c r="E205" s="17">
        <v>0</v>
      </c>
      <c r="F205" s="6">
        <v>0</v>
      </c>
      <c r="G205" s="6">
        <v>0</v>
      </c>
      <c r="H205" s="6">
        <v>0</v>
      </c>
      <c r="K205" s="1"/>
    </row>
    <row r="206" spans="1:11">
      <c r="A206" s="1" t="s">
        <v>182</v>
      </c>
      <c r="B206" t="s">
        <v>464</v>
      </c>
      <c r="C206" s="33">
        <v>0</v>
      </c>
      <c r="D206" s="17">
        <v>0</v>
      </c>
      <c r="E206" s="17">
        <v>26.48</v>
      </c>
      <c r="F206" s="6">
        <v>0</v>
      </c>
      <c r="G206" s="6">
        <v>60.24</v>
      </c>
      <c r="H206" s="6">
        <v>139.46</v>
      </c>
      <c r="K206" s="1"/>
    </row>
    <row r="207" spans="1:11">
      <c r="A207" s="1" t="s">
        <v>184</v>
      </c>
      <c r="B207" t="s">
        <v>185</v>
      </c>
      <c r="C207" s="33">
        <v>0</v>
      </c>
      <c r="D207" s="17">
        <v>0</v>
      </c>
      <c r="E207" s="17">
        <v>396.97</v>
      </c>
      <c r="F207" s="6">
        <v>209</v>
      </c>
      <c r="G207" s="6">
        <v>0</v>
      </c>
      <c r="H207" s="6">
        <v>0</v>
      </c>
      <c r="K207" s="1"/>
    </row>
    <row r="208" spans="1:11">
      <c r="A208" s="1" t="s">
        <v>186</v>
      </c>
      <c r="B208" t="s">
        <v>187</v>
      </c>
      <c r="C208" s="33">
        <v>0</v>
      </c>
      <c r="D208" s="17">
        <v>0</v>
      </c>
      <c r="E208" s="17">
        <v>396.22</v>
      </c>
      <c r="F208" s="6">
        <v>344.44</v>
      </c>
      <c r="G208" s="6">
        <v>162.69999999999999</v>
      </c>
      <c r="H208" s="6">
        <v>2.89</v>
      </c>
      <c r="K208" s="1"/>
    </row>
    <row r="209" spans="1:11">
      <c r="A209" s="1" t="s">
        <v>188</v>
      </c>
      <c r="B209" t="s">
        <v>189</v>
      </c>
      <c r="C209" s="33">
        <v>4800</v>
      </c>
      <c r="D209" s="17">
        <v>4800</v>
      </c>
      <c r="E209" s="17">
        <v>4753.46</v>
      </c>
      <c r="F209" s="6">
        <v>-20309.169999999998</v>
      </c>
      <c r="G209" s="6">
        <v>2035.68</v>
      </c>
      <c r="H209" s="6">
        <v>20</v>
      </c>
      <c r="K209" s="1"/>
    </row>
    <row r="210" spans="1:11">
      <c r="A210" s="1" t="s">
        <v>190</v>
      </c>
      <c r="B210" t="s">
        <v>191</v>
      </c>
      <c r="C210" s="33">
        <v>200000</v>
      </c>
      <c r="D210" s="17">
        <v>200000</v>
      </c>
      <c r="E210" s="17">
        <v>207871.29</v>
      </c>
      <c r="F210" s="6">
        <v>237967.42</v>
      </c>
      <c r="G210" s="6">
        <v>287932.84999999998</v>
      </c>
      <c r="H210" s="6">
        <v>199819.81</v>
      </c>
      <c r="K210" s="1"/>
    </row>
    <row r="211" spans="1:11">
      <c r="A211" s="1" t="s">
        <v>192</v>
      </c>
      <c r="B211" t="s">
        <v>465</v>
      </c>
      <c r="C211" s="33">
        <v>500</v>
      </c>
      <c r="D211" s="17">
        <v>500</v>
      </c>
      <c r="E211" s="17">
        <v>150</v>
      </c>
      <c r="F211" s="6">
        <v>83.76</v>
      </c>
      <c r="G211" s="6">
        <v>0</v>
      </c>
      <c r="H211" s="6">
        <v>1177.1400000000001</v>
      </c>
      <c r="K211" s="1"/>
    </row>
    <row r="212" spans="1:11">
      <c r="A212" s="1" t="s">
        <v>466</v>
      </c>
      <c r="B212" t="s">
        <v>467</v>
      </c>
      <c r="C212" s="33">
        <v>500</v>
      </c>
      <c r="D212" s="17">
        <v>500</v>
      </c>
      <c r="E212" s="17">
        <v>0</v>
      </c>
      <c r="F212" s="6">
        <v>0</v>
      </c>
      <c r="G212" s="6">
        <v>108.39</v>
      </c>
      <c r="H212" s="6">
        <v>241.74</v>
      </c>
      <c r="K212" s="1"/>
    </row>
    <row r="213" spans="1:11">
      <c r="A213" s="1" t="s">
        <v>194</v>
      </c>
      <c r="B213" t="s">
        <v>195</v>
      </c>
      <c r="C213" s="33">
        <v>0</v>
      </c>
      <c r="D213" s="17">
        <v>0</v>
      </c>
      <c r="E213" s="17">
        <v>769.25</v>
      </c>
      <c r="F213" s="6">
        <v>0</v>
      </c>
      <c r="G213" s="6">
        <v>0</v>
      </c>
      <c r="H213" s="6">
        <v>0</v>
      </c>
      <c r="K213" s="1"/>
    </row>
    <row r="214" spans="1:11">
      <c r="A214" s="1" t="s">
        <v>200</v>
      </c>
      <c r="B214" t="s">
        <v>201</v>
      </c>
      <c r="C214" s="33">
        <v>2000</v>
      </c>
      <c r="D214" s="17">
        <v>500</v>
      </c>
      <c r="E214" s="17">
        <v>1867.59</v>
      </c>
      <c r="F214" s="6">
        <v>0</v>
      </c>
      <c r="G214" s="6">
        <v>6.78</v>
      </c>
      <c r="H214" s="6">
        <v>194.85</v>
      </c>
      <c r="K214" s="1"/>
    </row>
    <row r="215" spans="1:11">
      <c r="A215" s="1" t="s">
        <v>202</v>
      </c>
      <c r="B215" t="s">
        <v>203</v>
      </c>
      <c r="C215" s="33">
        <v>1500</v>
      </c>
      <c r="D215" s="17">
        <v>1500</v>
      </c>
      <c r="E215" s="17">
        <v>0</v>
      </c>
      <c r="F215" s="6">
        <v>567.57000000000005</v>
      </c>
      <c r="G215" s="6">
        <v>548.79</v>
      </c>
      <c r="H215" s="6">
        <v>211.37</v>
      </c>
      <c r="K215" s="1"/>
    </row>
    <row r="216" spans="1:11">
      <c r="A216" s="1" t="s">
        <v>204</v>
      </c>
      <c r="B216" t="s">
        <v>205</v>
      </c>
      <c r="C216" s="33">
        <v>0</v>
      </c>
      <c r="D216" s="17">
        <v>0</v>
      </c>
      <c r="E216" s="17">
        <v>21988.42</v>
      </c>
      <c r="F216" s="6">
        <v>11367.48</v>
      </c>
      <c r="G216" s="6">
        <v>12215.59</v>
      </c>
      <c r="H216" s="6">
        <v>9442.76</v>
      </c>
      <c r="K216" s="1"/>
    </row>
    <row r="217" spans="1:11">
      <c r="A217" s="1" t="s">
        <v>206</v>
      </c>
      <c r="B217" t="s">
        <v>207</v>
      </c>
      <c r="C217" s="33">
        <v>0</v>
      </c>
      <c r="D217" s="17">
        <v>0</v>
      </c>
      <c r="E217" s="17">
        <v>530.23</v>
      </c>
      <c r="F217" s="6">
        <v>0</v>
      </c>
      <c r="G217" s="6">
        <v>0</v>
      </c>
      <c r="H217" s="6">
        <v>0</v>
      </c>
      <c r="K217" s="1"/>
    </row>
    <row r="218" spans="1:11">
      <c r="A218" s="1" t="s">
        <v>208</v>
      </c>
      <c r="B218" t="s">
        <v>209</v>
      </c>
      <c r="C218" s="33">
        <v>9000</v>
      </c>
      <c r="D218" s="17">
        <v>9000</v>
      </c>
      <c r="E218" s="17">
        <v>4173.75</v>
      </c>
      <c r="F218" s="6">
        <v>3763.14</v>
      </c>
      <c r="G218" s="6">
        <v>1141.58</v>
      </c>
      <c r="H218" s="6">
        <v>558</v>
      </c>
      <c r="K218" s="1"/>
    </row>
    <row r="219" spans="1:11">
      <c r="A219" s="1" t="s">
        <v>210</v>
      </c>
      <c r="B219" t="s">
        <v>211</v>
      </c>
      <c r="C219" s="33">
        <v>0</v>
      </c>
      <c r="D219" s="17">
        <v>0</v>
      </c>
      <c r="E219" s="17">
        <v>0</v>
      </c>
      <c r="F219" s="6">
        <v>0</v>
      </c>
      <c r="G219" s="6">
        <v>0</v>
      </c>
      <c r="H219" s="6">
        <v>0</v>
      </c>
      <c r="K219" s="1"/>
    </row>
    <row r="220" spans="1:11">
      <c r="A220" s="1" t="s">
        <v>212</v>
      </c>
      <c r="B220" t="s">
        <v>468</v>
      </c>
      <c r="C220" s="33">
        <v>0</v>
      </c>
      <c r="D220" s="17">
        <v>0</v>
      </c>
      <c r="E220" s="17">
        <v>0</v>
      </c>
      <c r="F220" s="6">
        <v>0</v>
      </c>
      <c r="G220" s="6">
        <v>0</v>
      </c>
      <c r="H220" s="6">
        <v>60</v>
      </c>
      <c r="K220" s="1"/>
    </row>
    <row r="221" spans="1:11">
      <c r="A221" s="1" t="s">
        <v>214</v>
      </c>
      <c r="B221" t="s">
        <v>215</v>
      </c>
      <c r="C221" s="33">
        <v>0</v>
      </c>
      <c r="D221" s="17">
        <v>0</v>
      </c>
      <c r="E221" s="17">
        <v>0</v>
      </c>
      <c r="F221" s="6">
        <v>0</v>
      </c>
      <c r="G221" s="6">
        <v>0</v>
      </c>
      <c r="H221" s="6">
        <v>0</v>
      </c>
      <c r="K221" s="1"/>
    </row>
    <row r="222" spans="1:11">
      <c r="A222" s="1" t="s">
        <v>216</v>
      </c>
      <c r="B222" t="s">
        <v>217</v>
      </c>
      <c r="C222" s="33">
        <v>0</v>
      </c>
      <c r="D222" s="17">
        <v>0</v>
      </c>
      <c r="E222" s="17">
        <v>0</v>
      </c>
      <c r="F222" s="6">
        <v>0</v>
      </c>
      <c r="G222" s="6">
        <v>0</v>
      </c>
      <c r="H222" s="6">
        <v>0</v>
      </c>
      <c r="K222" s="1"/>
    </row>
    <row r="223" spans="1:11">
      <c r="A223" s="1" t="s">
        <v>218</v>
      </c>
      <c r="B223" t="s">
        <v>469</v>
      </c>
      <c r="C223" s="33">
        <v>125</v>
      </c>
      <c r="D223" s="17">
        <v>125</v>
      </c>
      <c r="E223" s="17">
        <v>125</v>
      </c>
      <c r="F223" s="6">
        <v>0</v>
      </c>
      <c r="G223" s="6">
        <v>0</v>
      </c>
      <c r="H223" s="6">
        <v>126.44</v>
      </c>
      <c r="K223" s="1"/>
    </row>
    <row r="224" spans="1:11">
      <c r="A224" s="1" t="s">
        <v>220</v>
      </c>
      <c r="B224" t="s">
        <v>221</v>
      </c>
      <c r="C224" s="33">
        <v>100</v>
      </c>
      <c r="D224" s="17">
        <v>100</v>
      </c>
      <c r="E224" s="17">
        <v>0</v>
      </c>
      <c r="F224" s="6">
        <v>0</v>
      </c>
      <c r="G224" s="6">
        <v>0</v>
      </c>
      <c r="H224" s="6">
        <v>0</v>
      </c>
      <c r="K224" s="1"/>
    </row>
    <row r="225" spans="1:11">
      <c r="A225" s="1" t="s">
        <v>224</v>
      </c>
      <c r="B225" t="s">
        <v>301</v>
      </c>
      <c r="C225" s="33">
        <v>0</v>
      </c>
      <c r="D225" s="17">
        <v>0</v>
      </c>
      <c r="E225" s="17">
        <v>0</v>
      </c>
      <c r="F225" s="6">
        <v>0</v>
      </c>
      <c r="G225" s="6">
        <v>0</v>
      </c>
      <c r="H225" s="6">
        <v>0</v>
      </c>
      <c r="K225" s="1"/>
    </row>
    <row r="226" spans="1:11">
      <c r="A226" s="1" t="s">
        <v>226</v>
      </c>
      <c r="B226" t="s">
        <v>227</v>
      </c>
      <c r="C226" s="33">
        <v>0</v>
      </c>
      <c r="D226" s="17">
        <v>0</v>
      </c>
      <c r="E226" s="17">
        <v>36</v>
      </c>
      <c r="F226" s="6">
        <v>9</v>
      </c>
      <c r="G226" s="6">
        <v>118</v>
      </c>
      <c r="H226" s="6">
        <v>256.5</v>
      </c>
      <c r="K226" s="1"/>
    </row>
    <row r="227" spans="1:11">
      <c r="A227" s="1" t="s">
        <v>236</v>
      </c>
      <c r="B227" t="s">
        <v>237</v>
      </c>
      <c r="C227" s="18">
        <v>100</v>
      </c>
      <c r="D227" s="18">
        <v>100</v>
      </c>
      <c r="E227" s="18">
        <v>0</v>
      </c>
      <c r="F227" s="7">
        <v>0</v>
      </c>
      <c r="G227" s="7">
        <v>0</v>
      </c>
      <c r="H227" s="7">
        <v>0</v>
      </c>
      <c r="K227" s="1"/>
    </row>
    <row r="228" spans="1:11">
      <c r="A228" s="1"/>
      <c r="B228" s="2" t="s">
        <v>252</v>
      </c>
      <c r="C228" s="44">
        <f t="shared" ref="C228:H228" si="3">SUM(C161:C227)</f>
        <v>232425</v>
      </c>
      <c r="D228" s="44">
        <f t="shared" si="3"/>
        <v>230825</v>
      </c>
      <c r="E228" s="44">
        <f t="shared" si="3"/>
        <v>267454.5</v>
      </c>
      <c r="F228" s="44">
        <f t="shared" si="3"/>
        <v>243312.36000000004</v>
      </c>
      <c r="G228" s="44">
        <f t="shared" si="3"/>
        <v>336771.09</v>
      </c>
      <c r="H228" s="44">
        <f t="shared" si="3"/>
        <v>230170.48</v>
      </c>
    </row>
    <row r="229" spans="1:11">
      <c r="A229" s="1"/>
      <c r="B229" s="45"/>
      <c r="C229" s="45"/>
      <c r="D229" s="46"/>
      <c r="E229" s="46"/>
      <c r="F229" s="46"/>
      <c r="G229" s="46"/>
      <c r="H229" s="46"/>
    </row>
    <row r="230" spans="1:11" ht="15.75">
      <c r="A230" s="1"/>
      <c r="B230" s="41" t="s">
        <v>478</v>
      </c>
      <c r="C230" s="42">
        <f t="shared" ref="C230:H230" si="4">C228+C159</f>
        <v>843890.85999999987</v>
      </c>
      <c r="D230" s="42">
        <f t="shared" si="4"/>
        <v>790118</v>
      </c>
      <c r="E230" s="42">
        <f t="shared" si="4"/>
        <v>876199.90999999992</v>
      </c>
      <c r="F230" s="42">
        <f t="shared" si="4"/>
        <v>823512.28</v>
      </c>
      <c r="G230" s="42">
        <f t="shared" si="4"/>
        <v>1055740.21</v>
      </c>
      <c r="H230" s="42">
        <f t="shared" si="4"/>
        <v>906247.44</v>
      </c>
    </row>
    <row r="231" spans="1:11">
      <c r="A231" s="1"/>
      <c r="D231" s="17"/>
      <c r="E231" s="17"/>
    </row>
    <row r="232" spans="1:11">
      <c r="A232" s="43" t="s">
        <v>479</v>
      </c>
      <c r="B232" s="38" t="s">
        <v>480</v>
      </c>
      <c r="C232" s="38"/>
      <c r="D232" s="17"/>
      <c r="E232" s="17"/>
    </row>
    <row r="233" spans="1:11">
      <c r="A233" s="1"/>
      <c r="D233" s="17"/>
      <c r="E233" s="17"/>
    </row>
    <row r="234" spans="1:11">
      <c r="A234" s="1" t="s">
        <v>1</v>
      </c>
      <c r="B234" t="s">
        <v>481</v>
      </c>
      <c r="C234" s="18">
        <v>103213.47</v>
      </c>
      <c r="D234" s="17">
        <v>88539</v>
      </c>
      <c r="E234" s="17">
        <v>96039.44</v>
      </c>
      <c r="F234" s="6">
        <v>90232.79</v>
      </c>
      <c r="G234" s="6">
        <v>88778.69</v>
      </c>
      <c r="H234" s="6">
        <v>94185.36</v>
      </c>
    </row>
    <row r="235" spans="1:11">
      <c r="A235" s="1" t="s">
        <v>5</v>
      </c>
      <c r="B235" t="s">
        <v>6</v>
      </c>
      <c r="C235" s="33">
        <v>0</v>
      </c>
      <c r="D235" s="17">
        <v>0</v>
      </c>
      <c r="E235" s="17">
        <v>2984.69</v>
      </c>
      <c r="F235" s="6">
        <v>1215.4000000000001</v>
      </c>
      <c r="G235" s="6">
        <v>7310.28</v>
      </c>
      <c r="H235" s="6">
        <v>6064.94</v>
      </c>
    </row>
    <row r="236" spans="1:11">
      <c r="A236" s="1" t="s">
        <v>7</v>
      </c>
      <c r="B236" t="s">
        <v>8</v>
      </c>
      <c r="C236" s="33">
        <v>0</v>
      </c>
      <c r="D236" s="17">
        <v>0</v>
      </c>
      <c r="E236" s="17">
        <v>246.17</v>
      </c>
      <c r="F236" s="6">
        <v>0</v>
      </c>
      <c r="G236" s="6">
        <v>0</v>
      </c>
      <c r="H236" s="6">
        <v>430.9</v>
      </c>
    </row>
    <row r="237" spans="1:11">
      <c r="A237" s="1" t="s">
        <v>9</v>
      </c>
      <c r="B237" t="s">
        <v>10</v>
      </c>
      <c r="C237" s="33">
        <v>0</v>
      </c>
      <c r="D237" s="17">
        <v>0</v>
      </c>
      <c r="E237" s="17">
        <v>0</v>
      </c>
      <c r="F237" s="6">
        <v>0</v>
      </c>
      <c r="G237" s="6">
        <v>350.04</v>
      </c>
      <c r="H237" s="6">
        <v>0</v>
      </c>
    </row>
    <row r="238" spans="1:11">
      <c r="A238" s="1" t="s">
        <v>11</v>
      </c>
      <c r="B238" t="s">
        <v>12</v>
      </c>
      <c r="C238" s="33">
        <v>0</v>
      </c>
      <c r="D238" s="17">
        <v>0</v>
      </c>
      <c r="E238" s="17">
        <v>0</v>
      </c>
      <c r="F238" s="6">
        <v>0</v>
      </c>
      <c r="G238" s="6">
        <v>300</v>
      </c>
      <c r="H238" s="6">
        <v>300</v>
      </c>
    </row>
    <row r="239" spans="1:11">
      <c r="A239" s="1" t="s">
        <v>283</v>
      </c>
      <c r="B239" t="s">
        <v>482</v>
      </c>
      <c r="C239" s="33">
        <v>0</v>
      </c>
      <c r="D239" s="17">
        <v>0</v>
      </c>
      <c r="E239" s="17">
        <v>0</v>
      </c>
      <c r="F239" s="6">
        <v>0</v>
      </c>
      <c r="G239" s="6">
        <v>924.2</v>
      </c>
      <c r="H239" s="6">
        <v>0</v>
      </c>
    </row>
    <row r="240" spans="1:11">
      <c r="A240" s="1" t="s">
        <v>15</v>
      </c>
      <c r="B240" t="s">
        <v>16</v>
      </c>
      <c r="C240" s="33">
        <v>0</v>
      </c>
      <c r="D240" s="17">
        <v>0</v>
      </c>
      <c r="E240" s="17">
        <v>720.45</v>
      </c>
      <c r="F240" s="6">
        <v>345.98</v>
      </c>
      <c r="G240" s="6">
        <v>1010.69</v>
      </c>
      <c r="H240" s="6">
        <v>0</v>
      </c>
    </row>
    <row r="241" spans="1:8">
      <c r="A241" s="1" t="s">
        <v>17</v>
      </c>
      <c r="B241" t="s">
        <v>18</v>
      </c>
      <c r="C241" s="33">
        <v>0</v>
      </c>
      <c r="D241" s="17">
        <v>0</v>
      </c>
      <c r="E241" s="17">
        <v>0</v>
      </c>
      <c r="F241" s="6">
        <v>0</v>
      </c>
      <c r="G241" s="6">
        <v>2772.6</v>
      </c>
      <c r="H241" s="6">
        <v>0</v>
      </c>
    </row>
    <row r="242" spans="1:8">
      <c r="A242" s="1" t="s">
        <v>36</v>
      </c>
      <c r="B242" t="s">
        <v>37</v>
      </c>
      <c r="C242" s="33">
        <v>6399.24</v>
      </c>
      <c r="D242" s="17">
        <v>5678</v>
      </c>
      <c r="E242" s="17">
        <v>6199.43</v>
      </c>
      <c r="F242" s="6">
        <v>5437.43</v>
      </c>
      <c r="G242" s="6">
        <v>6289.7</v>
      </c>
      <c r="H242" s="6">
        <v>6260.81</v>
      </c>
    </row>
    <row r="243" spans="1:8">
      <c r="A243" s="1" t="s">
        <v>38</v>
      </c>
      <c r="B243" t="s">
        <v>39</v>
      </c>
      <c r="C243" s="33">
        <v>1496.6</v>
      </c>
      <c r="D243" s="17">
        <v>1329</v>
      </c>
      <c r="E243" s="17">
        <v>1449.87</v>
      </c>
      <c r="F243" s="6">
        <v>1271.6600000000001</v>
      </c>
      <c r="G243" s="6">
        <v>1470.98</v>
      </c>
      <c r="H243" s="6">
        <v>1464.19</v>
      </c>
    </row>
    <row r="244" spans="1:8">
      <c r="A244" s="1" t="s">
        <v>40</v>
      </c>
      <c r="B244" t="s">
        <v>41</v>
      </c>
      <c r="C244" s="33">
        <v>9216.9599999999991</v>
      </c>
      <c r="D244" s="17">
        <v>8067</v>
      </c>
      <c r="E244" s="17">
        <v>8864.86</v>
      </c>
      <c r="F244" s="6">
        <v>7928.62</v>
      </c>
      <c r="G244" s="6">
        <v>7881.4</v>
      </c>
      <c r="H244" s="6">
        <v>7018.27</v>
      </c>
    </row>
    <row r="245" spans="1:8">
      <c r="A245" s="1" t="s">
        <v>42</v>
      </c>
      <c r="B245" t="s">
        <v>43</v>
      </c>
      <c r="C245" s="33">
        <v>42528</v>
      </c>
      <c r="D245" s="17">
        <v>37440</v>
      </c>
      <c r="E245" s="17">
        <v>43680</v>
      </c>
      <c r="F245" s="6">
        <v>28720</v>
      </c>
      <c r="G245" s="6">
        <v>32497.62</v>
      </c>
      <c r="H245" s="6">
        <v>33459.599999999999</v>
      </c>
    </row>
    <row r="246" spans="1:8">
      <c r="A246" s="1" t="s">
        <v>44</v>
      </c>
      <c r="B246" t="s">
        <v>45</v>
      </c>
      <c r="C246" s="33">
        <v>1611.6</v>
      </c>
      <c r="D246" s="17">
        <v>1575</v>
      </c>
      <c r="E246" s="17">
        <v>1552.06</v>
      </c>
      <c r="F246" s="6">
        <v>1015.92</v>
      </c>
      <c r="G246" s="6">
        <v>1329.17</v>
      </c>
      <c r="H246" s="6">
        <v>1359.84</v>
      </c>
    </row>
    <row r="247" spans="1:8">
      <c r="A247" s="1" t="s">
        <v>48</v>
      </c>
      <c r="B247" t="s">
        <v>49</v>
      </c>
      <c r="C247" s="33">
        <v>163.19999999999999</v>
      </c>
      <c r="D247" s="17">
        <v>106</v>
      </c>
      <c r="E247" s="17">
        <v>124</v>
      </c>
      <c r="F247" s="6">
        <v>115.6</v>
      </c>
      <c r="G247" s="6">
        <v>156.4</v>
      </c>
      <c r="H247" s="6">
        <v>157.19999999999999</v>
      </c>
    </row>
    <row r="248" spans="1:8">
      <c r="A248" s="1" t="s">
        <v>50</v>
      </c>
      <c r="B248" t="s">
        <v>51</v>
      </c>
      <c r="C248" s="33">
        <v>216.22</v>
      </c>
      <c r="D248" s="17">
        <v>166</v>
      </c>
      <c r="E248" s="17">
        <v>197.05</v>
      </c>
      <c r="F248" s="6">
        <v>212.15</v>
      </c>
      <c r="G248" s="6">
        <v>198.84</v>
      </c>
      <c r="H248" s="6">
        <v>196.8</v>
      </c>
    </row>
    <row r="249" spans="1:8">
      <c r="A249" s="1" t="s">
        <v>52</v>
      </c>
      <c r="B249" t="s">
        <v>53</v>
      </c>
      <c r="C249" s="33">
        <v>3086.08</v>
      </c>
      <c r="D249" s="17">
        <v>3581</v>
      </c>
      <c r="E249" s="17">
        <v>2557.94</v>
      </c>
      <c r="F249" s="39">
        <v>5069.8</v>
      </c>
      <c r="G249" s="39">
        <v>5498.23</v>
      </c>
      <c r="H249" s="39">
        <v>6591.46</v>
      </c>
    </row>
    <row r="250" spans="1:8">
      <c r="A250" s="1" t="s">
        <v>62</v>
      </c>
      <c r="B250" t="s">
        <v>446</v>
      </c>
      <c r="C250" s="33">
        <v>0</v>
      </c>
      <c r="D250" s="17">
        <v>0</v>
      </c>
      <c r="E250" s="17">
        <v>0</v>
      </c>
      <c r="F250" s="39">
        <v>0</v>
      </c>
      <c r="G250" s="39">
        <v>0</v>
      </c>
      <c r="H250" s="39">
        <v>89.2</v>
      </c>
    </row>
    <row r="251" spans="1:8">
      <c r="A251" s="1" t="s">
        <v>66</v>
      </c>
      <c r="B251" t="s">
        <v>67</v>
      </c>
      <c r="C251" s="33">
        <v>0</v>
      </c>
      <c r="D251" s="17">
        <v>0</v>
      </c>
      <c r="E251" s="17">
        <v>0</v>
      </c>
      <c r="F251" s="39">
        <v>0</v>
      </c>
      <c r="G251" s="39">
        <v>0</v>
      </c>
      <c r="H251" s="39">
        <v>306.10000000000002</v>
      </c>
    </row>
    <row r="252" spans="1:8">
      <c r="A252" s="1" t="s">
        <v>68</v>
      </c>
      <c r="B252" t="s">
        <v>69</v>
      </c>
      <c r="C252" s="18">
        <v>700</v>
      </c>
      <c r="D252" s="18">
        <v>0</v>
      </c>
      <c r="E252" s="18">
        <v>0</v>
      </c>
      <c r="F252" s="7">
        <v>0</v>
      </c>
      <c r="G252" s="7">
        <v>2126.5</v>
      </c>
      <c r="H252" s="7">
        <v>7450.93</v>
      </c>
    </row>
    <row r="253" spans="1:8">
      <c r="A253" s="1"/>
      <c r="B253" s="2" t="s">
        <v>309</v>
      </c>
      <c r="C253" s="44">
        <f t="shared" ref="C253:H253" si="5">SUM(C234:C252)</f>
        <v>168631.37000000002</v>
      </c>
      <c r="D253" s="44">
        <f t="shared" si="5"/>
        <v>146481</v>
      </c>
      <c r="E253" s="44">
        <f t="shared" si="5"/>
        <v>164615.95999999996</v>
      </c>
      <c r="F253" s="44">
        <f t="shared" si="5"/>
        <v>141565.34999999998</v>
      </c>
      <c r="G253" s="44">
        <f t="shared" si="5"/>
        <v>158895.34</v>
      </c>
      <c r="H253" s="44">
        <f t="shared" si="5"/>
        <v>165335.6</v>
      </c>
    </row>
    <row r="254" spans="1:8">
      <c r="A254" s="1"/>
      <c r="D254" s="17"/>
      <c r="E254" s="17"/>
    </row>
    <row r="255" spans="1:8">
      <c r="A255" s="1" t="s">
        <v>70</v>
      </c>
      <c r="B255" t="s">
        <v>285</v>
      </c>
      <c r="C255" s="33">
        <v>0</v>
      </c>
      <c r="D255" s="17">
        <v>0</v>
      </c>
      <c r="E255" s="17">
        <v>332.8</v>
      </c>
      <c r="F255" s="6">
        <v>441.89</v>
      </c>
      <c r="G255" s="6">
        <v>762.5</v>
      </c>
      <c r="H255" s="6">
        <v>820.63</v>
      </c>
    </row>
    <row r="256" spans="1:8">
      <c r="A256" s="1" t="s">
        <v>451</v>
      </c>
      <c r="B256" t="s">
        <v>452</v>
      </c>
      <c r="C256" s="33">
        <v>0</v>
      </c>
      <c r="D256" s="17">
        <v>0</v>
      </c>
      <c r="E256" s="17">
        <v>0</v>
      </c>
      <c r="F256" s="6">
        <v>0</v>
      </c>
      <c r="G256" s="6">
        <v>685.7</v>
      </c>
      <c r="H256" s="6">
        <v>19.95</v>
      </c>
    </row>
    <row r="257" spans="1:8">
      <c r="A257" s="1" t="s">
        <v>72</v>
      </c>
      <c r="B257" t="s">
        <v>73</v>
      </c>
      <c r="C257" s="33">
        <v>0</v>
      </c>
      <c r="D257" s="17">
        <v>0</v>
      </c>
      <c r="E257" s="17">
        <v>4.49</v>
      </c>
      <c r="F257" s="6">
        <v>593.5</v>
      </c>
      <c r="G257" s="6">
        <v>-1046.19</v>
      </c>
      <c r="H257" s="6">
        <v>2817.5</v>
      </c>
    </row>
    <row r="258" spans="1:8">
      <c r="A258" s="1" t="s">
        <v>76</v>
      </c>
      <c r="B258" t="s">
        <v>77</v>
      </c>
      <c r="C258" s="33">
        <v>0</v>
      </c>
      <c r="D258" s="17">
        <v>0</v>
      </c>
      <c r="E258" s="17">
        <v>0</v>
      </c>
      <c r="F258" s="6">
        <v>0</v>
      </c>
      <c r="G258" s="6">
        <v>1228.0999999999999</v>
      </c>
      <c r="H258" s="6">
        <v>781.83</v>
      </c>
    </row>
    <row r="259" spans="1:8">
      <c r="A259" s="1" t="s">
        <v>78</v>
      </c>
      <c r="B259" t="s">
        <v>286</v>
      </c>
      <c r="C259" s="33">
        <v>0</v>
      </c>
      <c r="D259" s="17">
        <v>0</v>
      </c>
      <c r="E259" s="17">
        <v>300</v>
      </c>
      <c r="F259" s="6">
        <v>0</v>
      </c>
      <c r="G259" s="6">
        <v>376</v>
      </c>
      <c r="H259" s="6">
        <v>358</v>
      </c>
    </row>
    <row r="260" spans="1:8">
      <c r="A260" s="1" t="s">
        <v>82</v>
      </c>
      <c r="B260" t="s">
        <v>83</v>
      </c>
      <c r="C260" s="33">
        <v>0</v>
      </c>
      <c r="D260" s="17">
        <v>0</v>
      </c>
      <c r="E260" s="17">
        <v>46.4</v>
      </c>
      <c r="F260" s="6">
        <v>8</v>
      </c>
      <c r="G260" s="6">
        <v>0</v>
      </c>
      <c r="H260" s="6">
        <v>222.34</v>
      </c>
    </row>
    <row r="261" spans="1:8">
      <c r="A261" s="1" t="s">
        <v>287</v>
      </c>
      <c r="B261" t="s">
        <v>483</v>
      </c>
      <c r="C261" s="33">
        <v>0</v>
      </c>
      <c r="D261" s="17">
        <v>0</v>
      </c>
      <c r="E261" s="17">
        <v>0</v>
      </c>
      <c r="F261" s="6">
        <v>0</v>
      </c>
      <c r="G261" s="6">
        <v>0</v>
      </c>
      <c r="H261" s="6">
        <v>109.72</v>
      </c>
    </row>
    <row r="262" spans="1:8">
      <c r="A262" s="1" t="s">
        <v>114</v>
      </c>
      <c r="B262" t="s">
        <v>115</v>
      </c>
      <c r="C262" s="33">
        <v>0</v>
      </c>
      <c r="D262" s="17">
        <v>0</v>
      </c>
      <c r="E262" s="17">
        <v>360</v>
      </c>
      <c r="F262" s="6">
        <v>335</v>
      </c>
      <c r="G262" s="6">
        <v>300</v>
      </c>
      <c r="H262" s="6">
        <v>275</v>
      </c>
    </row>
    <row r="263" spans="1:8">
      <c r="A263" s="1" t="s">
        <v>118</v>
      </c>
      <c r="B263" t="s">
        <v>119</v>
      </c>
      <c r="C263" s="33">
        <v>0</v>
      </c>
      <c r="D263" s="17">
        <v>0</v>
      </c>
      <c r="E263" s="17">
        <v>1446</v>
      </c>
      <c r="F263" s="6">
        <v>1526</v>
      </c>
      <c r="G263" s="6">
        <v>3070</v>
      </c>
      <c r="H263" s="6">
        <v>2774</v>
      </c>
    </row>
    <row r="264" spans="1:8">
      <c r="A264" s="1" t="s">
        <v>126</v>
      </c>
      <c r="B264" t="s">
        <v>127</v>
      </c>
      <c r="C264" s="33">
        <v>0</v>
      </c>
      <c r="D264" s="17">
        <v>0</v>
      </c>
      <c r="E264" s="17">
        <v>706.95</v>
      </c>
      <c r="F264" s="6">
        <v>0</v>
      </c>
      <c r="G264" s="6">
        <v>0</v>
      </c>
      <c r="H264" s="6">
        <v>303.39999999999998</v>
      </c>
    </row>
    <row r="265" spans="1:8">
      <c r="A265" s="1" t="s">
        <v>148</v>
      </c>
      <c r="B265" t="s">
        <v>297</v>
      </c>
      <c r="C265" s="33">
        <v>0</v>
      </c>
      <c r="D265" s="17">
        <v>0</v>
      </c>
      <c r="E265" s="17">
        <v>0</v>
      </c>
      <c r="F265" s="6">
        <v>0</v>
      </c>
      <c r="G265" s="6">
        <v>0</v>
      </c>
      <c r="H265" s="6">
        <v>60</v>
      </c>
    </row>
    <row r="266" spans="1:8">
      <c r="A266" s="1" t="s">
        <v>170</v>
      </c>
      <c r="B266" t="s">
        <v>171</v>
      </c>
      <c r="C266" s="33">
        <v>0</v>
      </c>
      <c r="D266" s="17">
        <v>0</v>
      </c>
      <c r="E266" s="17">
        <v>2153.4</v>
      </c>
      <c r="F266" s="6">
        <v>1702.61</v>
      </c>
      <c r="G266" s="6">
        <v>106</v>
      </c>
      <c r="H266" s="6">
        <v>1373.79</v>
      </c>
    </row>
    <row r="267" spans="1:8">
      <c r="A267" s="1" t="s">
        <v>172</v>
      </c>
      <c r="B267" t="s">
        <v>299</v>
      </c>
      <c r="C267" s="33">
        <v>0</v>
      </c>
      <c r="D267" s="17">
        <v>0</v>
      </c>
      <c r="E267" s="17">
        <v>160.83000000000001</v>
      </c>
      <c r="F267" s="6">
        <v>0</v>
      </c>
      <c r="G267" s="6">
        <v>549</v>
      </c>
      <c r="H267" s="6">
        <v>359.2</v>
      </c>
    </row>
    <row r="268" spans="1:8">
      <c r="A268" s="1" t="s">
        <v>174</v>
      </c>
      <c r="B268" t="s">
        <v>300</v>
      </c>
      <c r="C268" s="33">
        <v>0</v>
      </c>
      <c r="D268" s="17">
        <v>0</v>
      </c>
      <c r="E268" s="17">
        <v>23.38</v>
      </c>
      <c r="F268" s="6">
        <v>212.55</v>
      </c>
      <c r="G268" s="6">
        <v>377.6</v>
      </c>
      <c r="H268" s="6">
        <v>5608.79</v>
      </c>
    </row>
    <row r="269" spans="1:8">
      <c r="A269" s="1" t="s">
        <v>176</v>
      </c>
      <c r="B269" t="s">
        <v>177</v>
      </c>
      <c r="C269" s="33">
        <v>0</v>
      </c>
      <c r="D269" s="17">
        <v>0</v>
      </c>
      <c r="E269" s="17">
        <v>6.92</v>
      </c>
      <c r="F269" s="6">
        <v>0</v>
      </c>
      <c r="G269" s="6">
        <v>0</v>
      </c>
      <c r="H269" s="6">
        <v>3.5</v>
      </c>
    </row>
    <row r="270" spans="1:8">
      <c r="A270" s="1" t="s">
        <v>178</v>
      </c>
      <c r="B270" t="s">
        <v>179</v>
      </c>
      <c r="C270" s="33">
        <v>0</v>
      </c>
      <c r="D270" s="17">
        <v>0</v>
      </c>
      <c r="E270" s="17">
        <v>0</v>
      </c>
      <c r="F270" s="6">
        <v>0</v>
      </c>
      <c r="G270" s="6">
        <v>576</v>
      </c>
      <c r="H270" s="6">
        <v>0</v>
      </c>
    </row>
    <row r="271" spans="1:8">
      <c r="A271" s="1" t="s">
        <v>184</v>
      </c>
      <c r="B271" t="s">
        <v>185</v>
      </c>
      <c r="C271" s="33">
        <v>0</v>
      </c>
      <c r="D271" s="17">
        <v>0</v>
      </c>
      <c r="E271" s="17">
        <v>22.52</v>
      </c>
      <c r="F271" s="6">
        <v>0</v>
      </c>
      <c r="G271" s="6">
        <v>0</v>
      </c>
      <c r="H271" s="6">
        <v>0</v>
      </c>
    </row>
    <row r="272" spans="1:8">
      <c r="A272" s="1" t="s">
        <v>186</v>
      </c>
      <c r="B272" t="s">
        <v>187</v>
      </c>
      <c r="C272" s="33">
        <v>2000</v>
      </c>
      <c r="D272" s="17">
        <v>2500</v>
      </c>
      <c r="E272" s="17">
        <v>1213.74</v>
      </c>
      <c r="F272" s="6">
        <v>906.98</v>
      </c>
      <c r="G272" s="6">
        <v>1201.49</v>
      </c>
      <c r="H272" s="6">
        <v>2913.18</v>
      </c>
    </row>
    <row r="273" spans="1:8">
      <c r="A273" s="1" t="s">
        <v>192</v>
      </c>
      <c r="B273" t="s">
        <v>465</v>
      </c>
      <c r="C273" s="33">
        <v>0</v>
      </c>
      <c r="D273" s="17">
        <v>0</v>
      </c>
      <c r="E273" s="17">
        <v>103.28</v>
      </c>
      <c r="F273" s="6">
        <v>220</v>
      </c>
      <c r="G273" s="6">
        <v>5670.34</v>
      </c>
      <c r="H273" s="6">
        <v>6896.45</v>
      </c>
    </row>
    <row r="274" spans="1:8">
      <c r="A274" s="1" t="s">
        <v>466</v>
      </c>
      <c r="B274" t="s">
        <v>467</v>
      </c>
      <c r="C274" s="33">
        <v>0</v>
      </c>
      <c r="D274" s="17">
        <v>0</v>
      </c>
      <c r="E274" s="17">
        <v>23.65</v>
      </c>
      <c r="F274" s="6">
        <v>427.32</v>
      </c>
      <c r="G274" s="6">
        <v>297.20999999999998</v>
      </c>
      <c r="H274" s="6">
        <v>486.87</v>
      </c>
    </row>
    <row r="275" spans="1:8">
      <c r="A275" s="1" t="s">
        <v>194</v>
      </c>
      <c r="B275" t="s">
        <v>195</v>
      </c>
      <c r="C275" s="33">
        <v>250</v>
      </c>
      <c r="D275" s="17">
        <v>250</v>
      </c>
      <c r="E275" s="17">
        <v>70.08</v>
      </c>
      <c r="F275" s="6">
        <v>0</v>
      </c>
      <c r="G275" s="6">
        <v>0</v>
      </c>
      <c r="H275" s="6">
        <v>0</v>
      </c>
    </row>
    <row r="276" spans="1:8">
      <c r="A276" s="1" t="s">
        <v>200</v>
      </c>
      <c r="B276" t="s">
        <v>201</v>
      </c>
      <c r="C276" s="33">
        <v>0</v>
      </c>
      <c r="D276" s="17">
        <v>0</v>
      </c>
      <c r="E276" s="17">
        <v>5647.91</v>
      </c>
      <c r="F276" s="6">
        <v>9043.14</v>
      </c>
      <c r="G276" s="6">
        <v>7705.08</v>
      </c>
      <c r="H276" s="6">
        <v>4896.5</v>
      </c>
    </row>
    <row r="277" spans="1:8">
      <c r="A277" s="1" t="s">
        <v>202</v>
      </c>
      <c r="B277" t="s">
        <v>203</v>
      </c>
      <c r="C277" s="33">
        <v>0</v>
      </c>
      <c r="D277" s="17">
        <v>0</v>
      </c>
      <c r="E277" s="17">
        <v>30.3</v>
      </c>
      <c r="F277" s="6">
        <v>249.68</v>
      </c>
      <c r="G277" s="6">
        <v>878.41</v>
      </c>
      <c r="H277" s="6">
        <v>3474.53</v>
      </c>
    </row>
    <row r="278" spans="1:8">
      <c r="A278" s="1" t="s">
        <v>204</v>
      </c>
      <c r="B278" t="s">
        <v>205</v>
      </c>
      <c r="C278" s="33">
        <v>0</v>
      </c>
      <c r="D278" s="17">
        <v>0</v>
      </c>
      <c r="E278" s="17">
        <v>670.32</v>
      </c>
      <c r="F278" s="6">
        <v>4314.18</v>
      </c>
      <c r="G278" s="6">
        <v>4783.91</v>
      </c>
      <c r="H278" s="6">
        <v>10157.43</v>
      </c>
    </row>
    <row r="279" spans="1:8">
      <c r="A279" s="1" t="s">
        <v>206</v>
      </c>
      <c r="B279" t="s">
        <v>207</v>
      </c>
      <c r="C279" s="33">
        <v>0</v>
      </c>
      <c r="D279" s="17">
        <v>0</v>
      </c>
      <c r="E279" s="17">
        <v>1519.63</v>
      </c>
      <c r="F279" s="39">
        <v>53.01</v>
      </c>
      <c r="G279" s="39">
        <v>0</v>
      </c>
      <c r="H279" s="39">
        <v>0</v>
      </c>
    </row>
    <row r="280" spans="1:8">
      <c r="A280" s="1" t="s">
        <v>208</v>
      </c>
      <c r="B280" t="s">
        <v>209</v>
      </c>
      <c r="C280" s="33">
        <v>0</v>
      </c>
      <c r="D280" s="17">
        <v>0</v>
      </c>
      <c r="E280" s="17">
        <v>0</v>
      </c>
      <c r="F280" s="39">
        <v>0</v>
      </c>
      <c r="G280" s="39">
        <v>9841.76</v>
      </c>
      <c r="H280" s="39">
        <v>7430.94</v>
      </c>
    </row>
    <row r="281" spans="1:8">
      <c r="A281" s="1" t="s">
        <v>210</v>
      </c>
      <c r="B281" t="s">
        <v>211</v>
      </c>
      <c r="C281" s="33">
        <v>0</v>
      </c>
      <c r="D281" s="17">
        <v>0</v>
      </c>
      <c r="E281" s="17">
        <v>0</v>
      </c>
      <c r="F281" s="39">
        <v>0</v>
      </c>
      <c r="G281" s="39">
        <v>63.29</v>
      </c>
      <c r="H281" s="39">
        <v>18.899999999999999</v>
      </c>
    </row>
    <row r="282" spans="1:8">
      <c r="A282" s="1" t="s">
        <v>214</v>
      </c>
      <c r="B282" t="s">
        <v>215</v>
      </c>
      <c r="C282" s="33">
        <v>0</v>
      </c>
      <c r="D282" s="17">
        <v>0</v>
      </c>
      <c r="E282" s="17">
        <v>0</v>
      </c>
      <c r="F282" s="39">
        <v>0</v>
      </c>
      <c r="G282" s="39">
        <v>93.5</v>
      </c>
      <c r="H282" s="39">
        <v>738.9</v>
      </c>
    </row>
    <row r="283" spans="1:8">
      <c r="A283" s="1" t="s">
        <v>218</v>
      </c>
      <c r="B283" t="s">
        <v>469</v>
      </c>
      <c r="C283" s="33">
        <v>0</v>
      </c>
      <c r="D283" s="17">
        <v>0</v>
      </c>
      <c r="E283" s="17">
        <v>0</v>
      </c>
      <c r="F283" s="39">
        <v>0</v>
      </c>
      <c r="G283" s="39">
        <v>15.46</v>
      </c>
      <c r="H283" s="39">
        <v>475</v>
      </c>
    </row>
    <row r="284" spans="1:8">
      <c r="A284" s="1" t="s">
        <v>222</v>
      </c>
      <c r="B284" t="s">
        <v>223</v>
      </c>
      <c r="C284" s="33">
        <v>0</v>
      </c>
      <c r="D284" s="17">
        <v>0</v>
      </c>
      <c r="E284" s="17">
        <v>0</v>
      </c>
      <c r="F284" s="39">
        <v>0</v>
      </c>
      <c r="G284" s="39">
        <v>0</v>
      </c>
      <c r="H284" s="39">
        <v>126.5</v>
      </c>
    </row>
    <row r="285" spans="1:8">
      <c r="A285" s="1" t="s">
        <v>226</v>
      </c>
      <c r="B285" t="s">
        <v>227</v>
      </c>
      <c r="C285" s="18">
        <v>0</v>
      </c>
      <c r="D285" s="18">
        <v>0</v>
      </c>
      <c r="E285" s="18">
        <v>0</v>
      </c>
      <c r="F285" s="7">
        <v>0</v>
      </c>
      <c r="G285" s="7">
        <v>23.25</v>
      </c>
      <c r="H285" s="7">
        <v>200</v>
      </c>
    </row>
    <row r="286" spans="1:8">
      <c r="A286" s="1"/>
      <c r="B286" s="2" t="s">
        <v>252</v>
      </c>
      <c r="C286" s="44">
        <f t="shared" ref="C286:H286" si="6">SUM(C255:C285)</f>
        <v>2250</v>
      </c>
      <c r="D286" s="44">
        <f t="shared" si="6"/>
        <v>2750</v>
      </c>
      <c r="E286" s="44">
        <f t="shared" si="6"/>
        <v>14842.599999999999</v>
      </c>
      <c r="F286" s="44">
        <f t="shared" si="6"/>
        <v>20033.859999999997</v>
      </c>
      <c r="G286" s="44">
        <f t="shared" si="6"/>
        <v>37558.410000000003</v>
      </c>
      <c r="H286" s="44">
        <f t="shared" si="6"/>
        <v>53702.850000000006</v>
      </c>
    </row>
    <row r="287" spans="1:8">
      <c r="A287" s="1"/>
      <c r="B287" s="34"/>
      <c r="C287" s="18"/>
      <c r="D287" s="18"/>
      <c r="E287" s="18"/>
      <c r="F287" s="7"/>
      <c r="G287" s="7"/>
      <c r="H287" s="7"/>
    </row>
    <row r="288" spans="1:8" ht="15.75">
      <c r="A288" s="1"/>
      <c r="B288" s="41" t="s">
        <v>484</v>
      </c>
      <c r="C288" s="42">
        <f t="shared" ref="C288:H288" si="7">C286+C253</f>
        <v>170881.37000000002</v>
      </c>
      <c r="D288" s="42">
        <f t="shared" si="7"/>
        <v>149231</v>
      </c>
      <c r="E288" s="42">
        <f t="shared" si="7"/>
        <v>179458.55999999997</v>
      </c>
      <c r="F288" s="42">
        <f t="shared" si="7"/>
        <v>161599.20999999996</v>
      </c>
      <c r="G288" s="42">
        <f t="shared" si="7"/>
        <v>196453.75</v>
      </c>
      <c r="H288" s="42">
        <f t="shared" si="7"/>
        <v>219038.45</v>
      </c>
    </row>
    <row r="289" spans="1:8">
      <c r="A289" s="1"/>
      <c r="D289" s="17"/>
      <c r="E289" s="17"/>
    </row>
    <row r="290" spans="1:8">
      <c r="A290" s="43" t="s">
        <v>485</v>
      </c>
      <c r="B290" s="38" t="s">
        <v>486</v>
      </c>
      <c r="C290" s="38"/>
      <c r="D290" s="17"/>
      <c r="E290" s="17"/>
    </row>
    <row r="291" spans="1:8">
      <c r="A291" s="1"/>
      <c r="D291" s="17"/>
      <c r="E291" s="17"/>
    </row>
    <row r="292" spans="1:8">
      <c r="A292" s="1" t="s">
        <v>1</v>
      </c>
      <c r="B292" t="s">
        <v>481</v>
      </c>
      <c r="C292" s="18">
        <v>62055.33</v>
      </c>
      <c r="D292" s="17">
        <v>27435</v>
      </c>
      <c r="E292" s="17">
        <v>29639.16</v>
      </c>
      <c r="F292" s="6">
        <v>26437.38</v>
      </c>
      <c r="G292" s="6">
        <v>28627.99</v>
      </c>
      <c r="H292" s="6">
        <v>44976.09</v>
      </c>
    </row>
    <row r="293" spans="1:8">
      <c r="A293" s="1" t="s">
        <v>281</v>
      </c>
      <c r="B293" t="s">
        <v>282</v>
      </c>
      <c r="C293" s="33">
        <v>145097.47</v>
      </c>
      <c r="D293" s="17">
        <v>117358</v>
      </c>
      <c r="E293" s="17">
        <v>132526.38</v>
      </c>
      <c r="F293" s="6">
        <v>119782.83</v>
      </c>
      <c r="G293" s="6">
        <v>151300.4</v>
      </c>
      <c r="H293" s="6">
        <v>155269.34</v>
      </c>
    </row>
    <row r="294" spans="1:8">
      <c r="A294" s="1" t="s">
        <v>5</v>
      </c>
      <c r="B294" t="s">
        <v>6</v>
      </c>
      <c r="C294" s="33">
        <v>0</v>
      </c>
      <c r="D294" s="17">
        <v>2901</v>
      </c>
      <c r="E294" s="17">
        <v>2560.2800000000002</v>
      </c>
      <c r="F294" s="6">
        <v>4413.93</v>
      </c>
      <c r="G294" s="6">
        <v>7320.5</v>
      </c>
      <c r="H294" s="6">
        <f>8965.97+130.59+195.7</f>
        <v>9292.26</v>
      </c>
    </row>
    <row r="295" spans="1:8">
      <c r="A295" s="1" t="s">
        <v>11</v>
      </c>
      <c r="B295" t="s">
        <v>12</v>
      </c>
      <c r="C295" s="33">
        <v>2100</v>
      </c>
      <c r="D295" s="17">
        <v>0</v>
      </c>
      <c r="E295" s="17">
        <v>2100</v>
      </c>
      <c r="F295" s="6">
        <v>1200</v>
      </c>
      <c r="G295" s="6">
        <v>1500</v>
      </c>
      <c r="H295" s="6">
        <v>1500</v>
      </c>
    </row>
    <row r="296" spans="1:8">
      <c r="A296" s="1" t="s">
        <v>475</v>
      </c>
      <c r="B296" t="s">
        <v>476</v>
      </c>
      <c r="C296" s="33">
        <v>0</v>
      </c>
      <c r="D296" s="17">
        <v>0</v>
      </c>
      <c r="E296" s="17">
        <v>2540.89</v>
      </c>
      <c r="F296" s="6">
        <v>1367.2</v>
      </c>
      <c r="G296" s="6">
        <v>3786.95</v>
      </c>
      <c r="H296" s="6">
        <f>1114.36+1991.63</f>
        <v>3105.99</v>
      </c>
    </row>
    <row r="297" spans="1:8">
      <c r="A297" s="1" t="s">
        <v>15</v>
      </c>
      <c r="B297" t="s">
        <v>16</v>
      </c>
      <c r="C297" s="33">
        <v>0</v>
      </c>
      <c r="D297" s="17">
        <v>0</v>
      </c>
      <c r="E297" s="17">
        <v>188.56</v>
      </c>
      <c r="F297" s="6">
        <v>193.13</v>
      </c>
      <c r="G297" s="6">
        <v>169.82</v>
      </c>
      <c r="H297" s="6">
        <v>0</v>
      </c>
    </row>
    <row r="298" spans="1:8">
      <c r="A298" s="1" t="s">
        <v>36</v>
      </c>
      <c r="B298" t="s">
        <v>37</v>
      </c>
      <c r="C298" s="33">
        <v>12843.47</v>
      </c>
      <c r="D298" s="17">
        <v>9345</v>
      </c>
      <c r="E298" s="17">
        <v>10512.41</v>
      </c>
      <c r="F298" s="6">
        <v>9088.1</v>
      </c>
      <c r="G298" s="6">
        <v>11947.76</v>
      </c>
      <c r="H298" s="6">
        <v>13276.97</v>
      </c>
    </row>
    <row r="299" spans="1:8">
      <c r="A299" s="1" t="s">
        <v>38</v>
      </c>
      <c r="B299" t="s">
        <v>39</v>
      </c>
      <c r="C299" s="33">
        <v>3003.72</v>
      </c>
      <c r="D299" s="17">
        <v>2186</v>
      </c>
      <c r="E299" s="17">
        <v>2458.5500000000002</v>
      </c>
      <c r="F299" s="6">
        <v>2125.44</v>
      </c>
      <c r="G299" s="6">
        <v>2794.26</v>
      </c>
      <c r="H299" s="6">
        <v>3105.1</v>
      </c>
    </row>
    <row r="300" spans="1:8">
      <c r="A300" s="1" t="s">
        <v>40</v>
      </c>
      <c r="B300" t="s">
        <v>41</v>
      </c>
      <c r="C300" s="33">
        <v>18498.75</v>
      </c>
      <c r="D300" s="17">
        <v>13431</v>
      </c>
      <c r="E300" s="17">
        <v>15124.42</v>
      </c>
      <c r="F300" s="6">
        <v>13324.42</v>
      </c>
      <c r="G300" s="6">
        <v>15554.81</v>
      </c>
      <c r="H300" s="6">
        <v>14904.06</v>
      </c>
    </row>
    <row r="301" spans="1:8">
      <c r="A301" s="1" t="s">
        <v>42</v>
      </c>
      <c r="B301" t="s">
        <v>43</v>
      </c>
      <c r="C301" s="33">
        <v>29772</v>
      </c>
      <c r="D301" s="17">
        <v>26445</v>
      </c>
      <c r="E301" s="17">
        <v>30852</v>
      </c>
      <c r="F301" s="6">
        <v>23335</v>
      </c>
      <c r="G301" s="6">
        <v>16955.28</v>
      </c>
      <c r="H301" s="6">
        <v>4182.45</v>
      </c>
    </row>
    <row r="302" spans="1:8">
      <c r="A302" s="1" t="s">
        <v>44</v>
      </c>
      <c r="B302" t="s">
        <v>45</v>
      </c>
      <c r="C302" s="33">
        <v>1112.4000000000001</v>
      </c>
      <c r="D302" s="17">
        <v>1059</v>
      </c>
      <c r="E302" s="17">
        <v>1055.55</v>
      </c>
      <c r="F302" s="6">
        <v>717.12</v>
      </c>
      <c r="G302" s="6">
        <v>693.48</v>
      </c>
      <c r="H302" s="6">
        <v>169.98</v>
      </c>
    </row>
    <row r="303" spans="1:8">
      <c r="A303" s="1" t="s">
        <v>48</v>
      </c>
      <c r="B303" t="s">
        <v>49</v>
      </c>
      <c r="C303" s="33">
        <v>163.19999999999999</v>
      </c>
      <c r="D303" s="17">
        <v>170</v>
      </c>
      <c r="E303" s="17">
        <v>161.19999999999999</v>
      </c>
      <c r="F303" s="6">
        <v>81.599999999999994</v>
      </c>
      <c r="G303" s="6">
        <v>81.599999999999994</v>
      </c>
      <c r="H303" s="6">
        <v>20.399999999999999</v>
      </c>
    </row>
    <row r="304" spans="1:8">
      <c r="A304" s="1" t="s">
        <v>50</v>
      </c>
      <c r="B304" t="s">
        <v>51</v>
      </c>
      <c r="C304" s="33">
        <v>130</v>
      </c>
      <c r="D304" s="17">
        <v>53</v>
      </c>
      <c r="E304" s="17">
        <v>136.08000000000001</v>
      </c>
      <c r="F304" s="6">
        <v>66</v>
      </c>
      <c r="G304" s="6">
        <v>64.92</v>
      </c>
      <c r="H304" s="6">
        <v>14.7</v>
      </c>
    </row>
    <row r="305" spans="1:8">
      <c r="A305" s="1" t="s">
        <v>52</v>
      </c>
      <c r="B305" t="s">
        <v>487</v>
      </c>
      <c r="C305" s="18">
        <v>3350.99</v>
      </c>
      <c r="D305" s="18">
        <v>8517</v>
      </c>
      <c r="E305" s="18">
        <v>6267.8</v>
      </c>
      <c r="F305" s="7">
        <v>12869.26</v>
      </c>
      <c r="G305" s="7">
        <v>12993.91</v>
      </c>
      <c r="H305" s="7">
        <v>15742.14</v>
      </c>
    </row>
    <row r="306" spans="1:8">
      <c r="A306" s="1"/>
      <c r="B306" s="2" t="s">
        <v>309</v>
      </c>
      <c r="C306" s="44">
        <f t="shared" ref="C306:H306" si="8">SUM(C292:C305)</f>
        <v>278127.33</v>
      </c>
      <c r="D306" s="44">
        <f t="shared" si="8"/>
        <v>208900</v>
      </c>
      <c r="E306" s="44">
        <f t="shared" si="8"/>
        <v>236123.28</v>
      </c>
      <c r="F306" s="44">
        <f t="shared" si="8"/>
        <v>215001.41000000003</v>
      </c>
      <c r="G306" s="44">
        <f t="shared" si="8"/>
        <v>253791.68000000005</v>
      </c>
      <c r="H306" s="44">
        <f t="shared" si="8"/>
        <v>265559.48000000004</v>
      </c>
    </row>
    <row r="307" spans="1:8">
      <c r="A307" s="1"/>
      <c r="D307" s="17"/>
      <c r="E307" s="17"/>
    </row>
    <row r="308" spans="1:8">
      <c r="A308" s="1" t="s">
        <v>72</v>
      </c>
      <c r="B308" t="s">
        <v>73</v>
      </c>
      <c r="C308" s="18">
        <v>0</v>
      </c>
      <c r="D308" s="17">
        <v>0</v>
      </c>
      <c r="E308" s="17">
        <v>1035.04</v>
      </c>
      <c r="F308" s="6">
        <v>3900.53</v>
      </c>
      <c r="G308" s="6">
        <v>2086</v>
      </c>
      <c r="H308" s="6">
        <f>76</f>
        <v>76</v>
      </c>
    </row>
    <row r="309" spans="1:8">
      <c r="A309" s="1" t="s">
        <v>90</v>
      </c>
      <c r="B309" t="s">
        <v>488</v>
      </c>
      <c r="C309" s="33">
        <v>0</v>
      </c>
      <c r="D309" s="17">
        <v>0</v>
      </c>
      <c r="E309" s="17">
        <v>1355.38</v>
      </c>
      <c r="F309" s="6">
        <v>1219.3499999999999</v>
      </c>
      <c r="G309" s="6">
        <v>689</v>
      </c>
      <c r="H309" s="6">
        <v>709.13</v>
      </c>
    </row>
    <row r="310" spans="1:8">
      <c r="A310" s="1" t="s">
        <v>94</v>
      </c>
      <c r="B310" t="s">
        <v>95</v>
      </c>
      <c r="C310" s="33">
        <v>0</v>
      </c>
      <c r="D310" s="17">
        <v>0</v>
      </c>
      <c r="E310" s="17">
        <v>488.49</v>
      </c>
      <c r="F310" s="6">
        <v>0</v>
      </c>
      <c r="G310" s="6">
        <v>0</v>
      </c>
      <c r="H310" s="6">
        <v>0</v>
      </c>
    </row>
    <row r="311" spans="1:8">
      <c r="A311" s="1" t="s">
        <v>288</v>
      </c>
      <c r="B311" t="s">
        <v>489</v>
      </c>
      <c r="C311" s="33">
        <v>0</v>
      </c>
      <c r="D311" s="17">
        <v>0</v>
      </c>
      <c r="E311" s="17">
        <v>0</v>
      </c>
      <c r="F311" s="6">
        <v>0</v>
      </c>
      <c r="G311" s="6">
        <v>0</v>
      </c>
      <c r="H311" s="6">
        <v>0</v>
      </c>
    </row>
    <row r="312" spans="1:8">
      <c r="A312" s="1" t="s">
        <v>138</v>
      </c>
      <c r="B312" t="s">
        <v>296</v>
      </c>
      <c r="C312" s="33">
        <v>0</v>
      </c>
      <c r="D312" s="17">
        <v>0</v>
      </c>
      <c r="E312" s="17">
        <v>98.67</v>
      </c>
      <c r="F312" s="6">
        <v>0</v>
      </c>
      <c r="G312" s="6">
        <v>0</v>
      </c>
      <c r="H312" s="6">
        <v>0</v>
      </c>
    </row>
    <row r="313" spans="1:8">
      <c r="A313" s="1" t="s">
        <v>140</v>
      </c>
      <c r="B313" t="s">
        <v>153</v>
      </c>
      <c r="C313" s="33">
        <v>0</v>
      </c>
      <c r="D313" s="17">
        <v>0</v>
      </c>
      <c r="E313" s="17">
        <v>30</v>
      </c>
      <c r="F313" s="6">
        <v>30</v>
      </c>
      <c r="G313" s="6">
        <v>0</v>
      </c>
      <c r="H313" s="6">
        <v>0</v>
      </c>
    </row>
    <row r="314" spans="1:8">
      <c r="A314" s="1" t="s">
        <v>148</v>
      </c>
      <c r="B314" t="s">
        <v>349</v>
      </c>
      <c r="C314" s="33">
        <v>0</v>
      </c>
      <c r="D314" s="17">
        <v>0</v>
      </c>
      <c r="E314" s="17">
        <v>0</v>
      </c>
      <c r="F314" s="6">
        <v>0</v>
      </c>
      <c r="G314" s="6">
        <v>30</v>
      </c>
      <c r="H314" s="6">
        <v>0</v>
      </c>
    </row>
    <row r="315" spans="1:8">
      <c r="A315" s="1" t="s">
        <v>178</v>
      </c>
      <c r="B315" t="s">
        <v>179</v>
      </c>
      <c r="C315" s="33">
        <v>0</v>
      </c>
      <c r="D315" s="17">
        <v>0</v>
      </c>
      <c r="E315" s="17">
        <v>0</v>
      </c>
      <c r="F315" s="6">
        <v>0</v>
      </c>
      <c r="G315" s="6">
        <v>0</v>
      </c>
      <c r="H315" s="6">
        <v>344.5</v>
      </c>
    </row>
    <row r="316" spans="1:8">
      <c r="A316" s="1" t="s">
        <v>188</v>
      </c>
      <c r="B316" t="s">
        <v>189</v>
      </c>
      <c r="C316" s="33">
        <v>0</v>
      </c>
      <c r="D316" s="17">
        <v>0</v>
      </c>
      <c r="E316" s="17">
        <v>0</v>
      </c>
      <c r="F316" s="6">
        <v>0</v>
      </c>
      <c r="G316" s="6">
        <v>0</v>
      </c>
      <c r="H316" s="6">
        <v>1262.98</v>
      </c>
    </row>
    <row r="317" spans="1:8">
      <c r="A317" s="1" t="s">
        <v>204</v>
      </c>
      <c r="B317" t="s">
        <v>205</v>
      </c>
      <c r="C317" s="33">
        <v>0</v>
      </c>
      <c r="D317" s="17">
        <v>0</v>
      </c>
      <c r="E317" s="17">
        <v>2897.36</v>
      </c>
      <c r="F317" s="6">
        <v>7387.18</v>
      </c>
      <c r="G317" s="6">
        <v>13565.11</v>
      </c>
      <c r="H317" s="6">
        <v>6539.69</v>
      </c>
    </row>
    <row r="318" spans="1:8">
      <c r="A318" s="1" t="s">
        <v>206</v>
      </c>
      <c r="B318" t="s">
        <v>207</v>
      </c>
      <c r="C318" s="33">
        <v>0</v>
      </c>
      <c r="D318" s="17">
        <v>0</v>
      </c>
      <c r="E318" s="17">
        <v>361.9</v>
      </c>
      <c r="F318" s="6">
        <v>0</v>
      </c>
      <c r="G318" s="6">
        <v>0</v>
      </c>
      <c r="H318" s="6">
        <v>0</v>
      </c>
    </row>
    <row r="319" spans="1:8">
      <c r="A319" s="1" t="s">
        <v>208</v>
      </c>
      <c r="B319" t="s">
        <v>209</v>
      </c>
      <c r="C319" s="18">
        <v>0</v>
      </c>
      <c r="D319" s="18">
        <v>0</v>
      </c>
      <c r="E319" s="18">
        <v>2738.54</v>
      </c>
      <c r="F319" s="7">
        <v>672.6</v>
      </c>
      <c r="G319" s="7">
        <v>0</v>
      </c>
      <c r="H319" s="7">
        <v>0</v>
      </c>
    </row>
    <row r="320" spans="1:8">
      <c r="A320" s="1"/>
      <c r="B320" s="2" t="s">
        <v>252</v>
      </c>
      <c r="C320" s="44">
        <f t="shared" ref="C320:H320" si="9">SUM(C308:C319)</f>
        <v>0</v>
      </c>
      <c r="D320" s="44">
        <f t="shared" si="9"/>
        <v>0</v>
      </c>
      <c r="E320" s="44">
        <f t="shared" si="9"/>
        <v>9005.380000000001</v>
      </c>
      <c r="F320" s="44">
        <f t="shared" si="9"/>
        <v>13209.660000000002</v>
      </c>
      <c r="G320" s="44">
        <f t="shared" si="9"/>
        <v>16370.11</v>
      </c>
      <c r="H320" s="44">
        <f t="shared" si="9"/>
        <v>8932.2999999999993</v>
      </c>
    </row>
    <row r="321" spans="1:9">
      <c r="A321" s="1"/>
      <c r="B321" s="34"/>
      <c r="C321" s="34"/>
      <c r="D321" s="18"/>
      <c r="E321" s="18"/>
      <c r="F321" s="7"/>
      <c r="G321" s="7"/>
      <c r="H321" s="7"/>
    </row>
    <row r="322" spans="1:9" ht="15.75">
      <c r="A322" s="1"/>
      <c r="B322" s="41" t="s">
        <v>490</v>
      </c>
      <c r="C322" s="42">
        <f t="shared" ref="C322:H322" si="10">C306+C320</f>
        <v>278127.33</v>
      </c>
      <c r="D322" s="42">
        <f t="shared" si="10"/>
        <v>208900</v>
      </c>
      <c r="E322" s="42">
        <f t="shared" si="10"/>
        <v>245128.66</v>
      </c>
      <c r="F322" s="42">
        <f t="shared" si="10"/>
        <v>228211.07000000004</v>
      </c>
      <c r="G322" s="42">
        <f t="shared" si="10"/>
        <v>270161.79000000004</v>
      </c>
      <c r="H322" s="42">
        <f t="shared" si="10"/>
        <v>274491.78000000003</v>
      </c>
    </row>
    <row r="323" spans="1:9">
      <c r="A323" s="1"/>
      <c r="C323" s="17"/>
      <c r="D323" s="17"/>
      <c r="E323" s="17"/>
    </row>
    <row r="324" spans="1:9" ht="15.75">
      <c r="A324" s="1"/>
      <c r="B324" s="9" t="s">
        <v>491</v>
      </c>
      <c r="C324" s="47">
        <f t="shared" ref="C324:H324" si="11">C322+C288+C230+C135</f>
        <v>1690864.21</v>
      </c>
      <c r="D324" s="47">
        <f t="shared" si="11"/>
        <v>1718806</v>
      </c>
      <c r="E324" s="47">
        <f t="shared" si="11"/>
        <v>1732454.8399999999</v>
      </c>
      <c r="F324" s="47">
        <f t="shared" si="11"/>
        <v>1623922.2400000002</v>
      </c>
      <c r="G324" s="47">
        <f t="shared" si="11"/>
        <v>2096139.84</v>
      </c>
      <c r="H324" s="47">
        <f t="shared" si="11"/>
        <v>1794359.88</v>
      </c>
      <c r="I324" s="48"/>
    </row>
    <row r="325" spans="1:9">
      <c r="A325" s="1"/>
      <c r="D325" s="17"/>
      <c r="E325" s="17"/>
    </row>
    <row r="326" spans="1:9" ht="15.75">
      <c r="A326" s="1"/>
      <c r="B326" s="9" t="s">
        <v>492</v>
      </c>
      <c r="C326" s="47">
        <f>C36-C324</f>
        <v>815.79000000003725</v>
      </c>
      <c r="D326" s="47">
        <f>D36-D324</f>
        <v>38701</v>
      </c>
      <c r="E326" s="47">
        <f>E36-E324</f>
        <v>284442.3600000001</v>
      </c>
      <c r="F326" s="47">
        <f>F36-F324</f>
        <v>218279.7900000005</v>
      </c>
      <c r="G326" s="44"/>
    </row>
    <row r="327" spans="1:9">
      <c r="A327" s="1"/>
      <c r="D327" s="17"/>
      <c r="E327" s="17"/>
    </row>
    <row r="328" spans="1:9">
      <c r="A328" s="1"/>
      <c r="D328" s="17"/>
      <c r="E328" s="17"/>
    </row>
    <row r="329" spans="1:9" ht="18.75">
      <c r="A329" s="50" t="s">
        <v>531</v>
      </c>
      <c r="B329" s="51"/>
      <c r="C329" s="17"/>
      <c r="D329" s="17"/>
      <c r="E329" s="17"/>
    </row>
    <row r="330" spans="1:9">
      <c r="A330" s="1"/>
      <c r="B330" s="2"/>
      <c r="C330" s="2"/>
      <c r="D330" s="44"/>
      <c r="E330" s="44"/>
    </row>
    <row r="331" spans="1:9">
      <c r="A331" s="1" t="s">
        <v>532</v>
      </c>
      <c r="B331" t="s">
        <v>533</v>
      </c>
      <c r="C331" s="18">
        <v>15000</v>
      </c>
      <c r="D331" s="17"/>
      <c r="E331" s="17"/>
    </row>
    <row r="332" spans="1:9">
      <c r="A332" s="1"/>
      <c r="C332" s="49"/>
      <c r="D332" s="17"/>
      <c r="E332" s="17"/>
    </row>
    <row r="333" spans="1:9">
      <c r="A333" s="1"/>
      <c r="C333" s="49"/>
      <c r="D333" s="17"/>
      <c r="E333" s="17"/>
    </row>
    <row r="334" spans="1:9">
      <c r="A334" s="1"/>
      <c r="C334" s="49"/>
      <c r="D334" s="17"/>
      <c r="E334" s="17"/>
    </row>
    <row r="335" spans="1:9">
      <c r="A335" s="1"/>
      <c r="C335" s="49"/>
      <c r="D335" s="17"/>
      <c r="E335" s="17"/>
    </row>
    <row r="336" spans="1:9">
      <c r="A336" s="1"/>
      <c r="C336" s="49"/>
      <c r="D336" s="17"/>
      <c r="E336" s="17"/>
    </row>
    <row r="337" spans="1:5">
      <c r="A337" s="1"/>
      <c r="C337" s="49"/>
      <c r="D337" s="17"/>
      <c r="E337" s="44"/>
    </row>
    <row r="338" spans="1:5">
      <c r="A338" s="1"/>
      <c r="D338" s="17"/>
      <c r="E338" s="17"/>
    </row>
    <row r="339" spans="1:5">
      <c r="A339" s="1"/>
      <c r="D339" s="17"/>
      <c r="E339" s="17"/>
    </row>
    <row r="340" spans="1:5">
      <c r="A340" s="1"/>
      <c r="D340" s="17"/>
      <c r="E340" s="17"/>
    </row>
    <row r="341" spans="1:5">
      <c r="A341" s="1"/>
      <c r="D341" s="17"/>
      <c r="E341" s="17"/>
    </row>
    <row r="342" spans="1:5">
      <c r="A342" s="1"/>
      <c r="D342" s="17"/>
      <c r="E342" s="17"/>
    </row>
    <row r="343" spans="1:5">
      <c r="A343" s="1"/>
      <c r="D343" s="17"/>
      <c r="E343" s="17"/>
    </row>
    <row r="344" spans="1:5">
      <c r="A344" s="1"/>
      <c r="D344" s="17"/>
      <c r="E344" s="17"/>
    </row>
    <row r="345" spans="1:5">
      <c r="A345" s="1"/>
      <c r="D345" s="17"/>
      <c r="E345" s="17"/>
    </row>
    <row r="346" spans="1:5">
      <c r="A346" s="1"/>
      <c r="D346" s="17"/>
      <c r="E346" s="17"/>
    </row>
    <row r="347" spans="1:5">
      <c r="A347" s="1"/>
      <c r="D347" s="17"/>
      <c r="E347" s="17"/>
    </row>
    <row r="348" spans="1:5">
      <c r="A348" s="1"/>
      <c r="D348" s="17"/>
      <c r="E348" s="17"/>
    </row>
    <row r="349" spans="1:5">
      <c r="A349" s="1"/>
      <c r="D349" s="17"/>
      <c r="E349" s="17"/>
    </row>
    <row r="350" spans="1:5">
      <c r="A350" s="1"/>
      <c r="D350" s="17"/>
      <c r="E350" s="17"/>
    </row>
    <row r="351" spans="1:5">
      <c r="A351" s="1"/>
      <c r="D351" s="17"/>
      <c r="E351" s="17"/>
    </row>
    <row r="352" spans="1:5">
      <c r="A352" s="1"/>
      <c r="D352" s="17"/>
      <c r="E352" s="17"/>
    </row>
    <row r="353" spans="1:5">
      <c r="A353" s="1"/>
      <c r="D353" s="17"/>
      <c r="E353" s="17"/>
    </row>
    <row r="354" spans="1:5">
      <c r="A354" s="1"/>
      <c r="D354" s="17"/>
      <c r="E354" s="17"/>
    </row>
    <row r="355" spans="1:5">
      <c r="A355" s="1"/>
      <c r="D355" s="17"/>
      <c r="E355" s="17"/>
    </row>
    <row r="356" spans="1:5">
      <c r="A356" s="1"/>
      <c r="D356" s="17"/>
      <c r="E356" s="17"/>
    </row>
    <row r="357" spans="1:5">
      <c r="A357" s="1"/>
      <c r="D357" s="17"/>
      <c r="E357" s="17"/>
    </row>
    <row r="358" spans="1:5">
      <c r="A358" s="1"/>
      <c r="D358" s="17"/>
      <c r="E358" s="17"/>
    </row>
    <row r="359" spans="1:5">
      <c r="A359" s="1"/>
      <c r="D359" s="17"/>
      <c r="E359" s="17"/>
    </row>
    <row r="360" spans="1:5">
      <c r="A360" s="1"/>
      <c r="D360" s="17"/>
      <c r="E360" s="17"/>
    </row>
    <row r="361" spans="1:5">
      <c r="A361" s="1"/>
      <c r="D361" s="17"/>
      <c r="E361" s="17"/>
    </row>
    <row r="362" spans="1:5">
      <c r="A362" s="1"/>
      <c r="D362" s="17"/>
      <c r="E362" s="17"/>
    </row>
    <row r="363" spans="1:5">
      <c r="A363" s="1"/>
      <c r="D363" s="17"/>
      <c r="E363" s="17"/>
    </row>
    <row r="364" spans="1:5">
      <c r="A364" s="1"/>
      <c r="D364" s="17"/>
      <c r="E364" s="17"/>
    </row>
    <row r="365" spans="1:5">
      <c r="A365" s="1"/>
      <c r="D365" s="17"/>
      <c r="E365" s="17"/>
    </row>
    <row r="366" spans="1:5">
      <c r="A366" s="1"/>
      <c r="D366" s="17"/>
      <c r="E366" s="17"/>
    </row>
    <row r="367" spans="1:5">
      <c r="A367" s="1"/>
      <c r="D367" s="17"/>
      <c r="E367" s="17"/>
    </row>
    <row r="368" spans="1:5">
      <c r="A368" s="1"/>
      <c r="D368" s="17"/>
      <c r="E368" s="17"/>
    </row>
    <row r="369" spans="1:5">
      <c r="A369" s="1"/>
      <c r="D369" s="17"/>
      <c r="E369" s="17"/>
    </row>
    <row r="370" spans="1:5">
      <c r="A370" s="1"/>
      <c r="D370" s="17"/>
      <c r="E370" s="17"/>
    </row>
    <row r="371" spans="1:5">
      <c r="A371" s="1"/>
      <c r="D371" s="17"/>
      <c r="E371" s="17"/>
    </row>
    <row r="372" spans="1:5">
      <c r="A372" s="1"/>
      <c r="D372" s="17"/>
      <c r="E372" s="17"/>
    </row>
    <row r="373" spans="1:5">
      <c r="A373" s="1"/>
      <c r="D373" s="17"/>
      <c r="E373" s="17"/>
    </row>
    <row r="374" spans="1:5">
      <c r="A374" s="1"/>
      <c r="D374" s="17"/>
      <c r="E374" s="17"/>
    </row>
    <row r="375" spans="1:5">
      <c r="A375" s="1"/>
      <c r="D375" s="17"/>
      <c r="E375" s="17"/>
    </row>
    <row r="376" spans="1:5">
      <c r="A376" s="1"/>
      <c r="D376" s="17"/>
      <c r="E376" s="17"/>
    </row>
    <row r="377" spans="1:5">
      <c r="A377" s="1"/>
      <c r="D377" s="17"/>
      <c r="E377" s="17"/>
    </row>
    <row r="378" spans="1:5">
      <c r="A378" s="1"/>
      <c r="D378" s="17"/>
      <c r="E378" s="17"/>
    </row>
    <row r="379" spans="1:5">
      <c r="A379" s="1"/>
      <c r="D379" s="17"/>
      <c r="E379" s="17"/>
    </row>
    <row r="380" spans="1:5">
      <c r="A380" s="1"/>
      <c r="D380" s="17"/>
      <c r="E380" s="17"/>
    </row>
    <row r="381" spans="1:5">
      <c r="A381" s="1"/>
      <c r="D381" s="17"/>
      <c r="E381" s="17"/>
    </row>
    <row r="382" spans="1:5">
      <c r="A382" s="1"/>
      <c r="D382" s="17"/>
      <c r="E382" s="17"/>
    </row>
    <row r="383" spans="1:5">
      <c r="A383" s="1"/>
      <c r="D383" s="17"/>
      <c r="E383" s="17"/>
    </row>
    <row r="384" spans="1:5">
      <c r="A384" s="1"/>
      <c r="D384" s="17"/>
      <c r="E384" s="17"/>
    </row>
    <row r="385" spans="1:5">
      <c r="A385" s="1"/>
      <c r="D385" s="17"/>
      <c r="E385" s="17"/>
    </row>
    <row r="386" spans="1:5">
      <c r="A386" s="1"/>
      <c r="D386" s="17"/>
      <c r="E386" s="17"/>
    </row>
    <row r="387" spans="1:5">
      <c r="A387" s="1"/>
      <c r="D387" s="17"/>
      <c r="E387" s="17"/>
    </row>
    <row r="388" spans="1:5">
      <c r="A388" s="1"/>
      <c r="D388" s="17"/>
      <c r="E388" s="17"/>
    </row>
    <row r="389" spans="1:5">
      <c r="A389" s="1"/>
      <c r="D389" s="17"/>
      <c r="E389" s="17"/>
    </row>
    <row r="390" spans="1:5">
      <c r="A390" s="1"/>
      <c r="D390" s="17"/>
      <c r="E390" s="17"/>
    </row>
    <row r="391" spans="1:5">
      <c r="A391" s="1"/>
      <c r="D391" s="17"/>
      <c r="E391" s="17"/>
    </row>
    <row r="392" spans="1:5">
      <c r="A392" s="1"/>
      <c r="D392" s="17"/>
      <c r="E392" s="17"/>
    </row>
    <row r="393" spans="1:5">
      <c r="A393" s="1"/>
      <c r="D393" s="17"/>
      <c r="E393" s="17"/>
    </row>
    <row r="394" spans="1:5">
      <c r="A394" s="1"/>
      <c r="D394" s="17"/>
      <c r="E394" s="17"/>
    </row>
    <row r="395" spans="1:5">
      <c r="A395" s="1"/>
      <c r="D395" s="17"/>
      <c r="E395" s="17"/>
    </row>
    <row r="396" spans="1:5">
      <c r="A396" s="1"/>
      <c r="D396" s="17"/>
      <c r="E396" s="17"/>
    </row>
    <row r="397" spans="1:5">
      <c r="A397" s="1"/>
      <c r="D397" s="17"/>
      <c r="E397" s="17"/>
    </row>
    <row r="398" spans="1:5">
      <c r="A398" s="1"/>
      <c r="D398" s="17"/>
      <c r="E398" s="17"/>
    </row>
    <row r="399" spans="1:5">
      <c r="A399" s="1"/>
      <c r="D399" s="17"/>
      <c r="E399" s="17"/>
    </row>
    <row r="400" spans="1:5">
      <c r="A400" s="1"/>
      <c r="D400" s="17"/>
      <c r="E400" s="17"/>
    </row>
    <row r="401" spans="1:5">
      <c r="A401" s="1"/>
      <c r="D401" s="17"/>
      <c r="E401" s="17"/>
    </row>
    <row r="402" spans="1:5">
      <c r="A402" s="1"/>
      <c r="D402" s="17"/>
      <c r="E402" s="17"/>
    </row>
    <row r="403" spans="1:5">
      <c r="A403" s="1"/>
      <c r="D403" s="17"/>
      <c r="E403" s="17"/>
    </row>
    <row r="404" spans="1:5">
      <c r="A404" s="1"/>
      <c r="D404" s="17"/>
      <c r="E404" s="17"/>
    </row>
    <row r="405" spans="1:5">
      <c r="A405" s="1"/>
      <c r="D405" s="17"/>
      <c r="E405" s="17"/>
    </row>
    <row r="406" spans="1:5">
      <c r="A406" s="1"/>
    </row>
    <row r="407" spans="1:5">
      <c r="A407" s="1"/>
    </row>
    <row r="408" spans="1:5">
      <c r="A408" s="1"/>
    </row>
    <row r="409" spans="1:5">
      <c r="A409" s="1"/>
    </row>
    <row r="410" spans="1:5">
      <c r="A410" s="1"/>
    </row>
    <row r="411" spans="1:5">
      <c r="A411" s="1"/>
    </row>
    <row r="412" spans="1:5">
      <c r="A412" s="1"/>
    </row>
    <row r="413" spans="1:5">
      <c r="A413" s="1"/>
    </row>
    <row r="414" spans="1:5">
      <c r="A414" s="1"/>
    </row>
    <row r="415" spans="1:5">
      <c r="A415" s="1"/>
    </row>
    <row r="416" spans="1:5">
      <c r="A416" s="1"/>
    </row>
    <row r="417" spans="1:1">
      <c r="A417" s="1"/>
    </row>
    <row r="418" spans="1:1">
      <c r="A418" s="1"/>
    </row>
    <row r="419" spans="1:1">
      <c r="A419" s="1"/>
    </row>
    <row r="420" spans="1:1">
      <c r="A420" s="1"/>
    </row>
    <row r="421" spans="1:1">
      <c r="A421" s="1"/>
    </row>
    <row r="422" spans="1:1">
      <c r="A422" s="1"/>
    </row>
    <row r="423" spans="1:1">
      <c r="A423" s="1"/>
    </row>
    <row r="424" spans="1:1">
      <c r="A424" s="1"/>
    </row>
    <row r="425" spans="1:1">
      <c r="A425" s="1"/>
    </row>
    <row r="426" spans="1:1">
      <c r="A426" s="1"/>
    </row>
    <row r="427" spans="1:1">
      <c r="A427" s="1"/>
    </row>
    <row r="428" spans="1:1">
      <c r="A428" s="1"/>
    </row>
    <row r="429" spans="1:1">
      <c r="A429" s="1"/>
    </row>
    <row r="430" spans="1:1">
      <c r="A430" s="1"/>
    </row>
    <row r="431" spans="1:1">
      <c r="A431" s="1"/>
    </row>
    <row r="432" spans="1:1">
      <c r="A432" s="1"/>
    </row>
    <row r="433" spans="1:1">
      <c r="A433" s="1"/>
    </row>
    <row r="434" spans="1:1">
      <c r="A434" s="1"/>
    </row>
    <row r="435" spans="1:1">
      <c r="A435" s="1"/>
    </row>
    <row r="436" spans="1:1">
      <c r="A436" s="1"/>
    </row>
    <row r="437" spans="1:1">
      <c r="A437" s="1"/>
    </row>
    <row r="438" spans="1:1">
      <c r="A438" s="1"/>
    </row>
    <row r="439" spans="1:1">
      <c r="A439" s="1"/>
    </row>
    <row r="440" spans="1:1">
      <c r="A440" s="1"/>
    </row>
    <row r="441" spans="1:1">
      <c r="A441" s="1"/>
    </row>
    <row r="442" spans="1:1">
      <c r="A442" s="1"/>
    </row>
    <row r="443" spans="1:1">
      <c r="A443" s="1"/>
    </row>
    <row r="444" spans="1:1">
      <c r="A444" s="1"/>
    </row>
    <row r="445" spans="1:1">
      <c r="A445" s="1"/>
    </row>
    <row r="446" spans="1:1">
      <c r="A446" s="1"/>
    </row>
    <row r="447" spans="1:1">
      <c r="A447" s="1"/>
    </row>
    <row r="448" spans="1:1">
      <c r="A448" s="1"/>
    </row>
    <row r="449" spans="1:1">
      <c r="A449" s="1"/>
    </row>
    <row r="450" spans="1:1">
      <c r="A450" s="1"/>
    </row>
    <row r="451" spans="1:1">
      <c r="A451" s="1"/>
    </row>
    <row r="452" spans="1:1">
      <c r="A452" s="1"/>
    </row>
    <row r="453" spans="1:1">
      <c r="A453" s="1"/>
    </row>
    <row r="454" spans="1:1">
      <c r="A454" s="1"/>
    </row>
    <row r="455" spans="1:1">
      <c r="A455" s="1"/>
    </row>
    <row r="456" spans="1:1">
      <c r="A456" s="1"/>
    </row>
    <row r="457" spans="1:1">
      <c r="A457" s="1"/>
    </row>
    <row r="458" spans="1:1">
      <c r="A458" s="1"/>
    </row>
    <row r="459" spans="1:1">
      <c r="A459" s="1"/>
    </row>
    <row r="460" spans="1:1">
      <c r="A460" s="1"/>
    </row>
    <row r="461" spans="1:1">
      <c r="A461" s="1"/>
    </row>
    <row r="462" spans="1:1">
      <c r="A462" s="1"/>
    </row>
    <row r="463" spans="1:1">
      <c r="A463" s="1"/>
    </row>
    <row r="464" spans="1:1">
      <c r="A464" s="1"/>
    </row>
    <row r="465" spans="1:1">
      <c r="A465" s="1"/>
    </row>
    <row r="466" spans="1:1">
      <c r="A466" s="1"/>
    </row>
    <row r="467" spans="1:1">
      <c r="A467" s="1"/>
    </row>
    <row r="468" spans="1:1">
      <c r="A468" s="1"/>
    </row>
    <row r="469" spans="1:1">
      <c r="A469" s="1"/>
    </row>
    <row r="470" spans="1:1">
      <c r="A470" s="1"/>
    </row>
    <row r="471" spans="1:1">
      <c r="A471" s="1"/>
    </row>
    <row r="472" spans="1:1">
      <c r="A472" s="1"/>
    </row>
    <row r="473" spans="1:1">
      <c r="A473" s="1"/>
    </row>
    <row r="474" spans="1:1">
      <c r="A474" s="1"/>
    </row>
    <row r="475" spans="1:1">
      <c r="A475" s="1"/>
    </row>
    <row r="476" spans="1:1">
      <c r="A476" s="1"/>
    </row>
    <row r="477" spans="1:1">
      <c r="A477" s="1"/>
    </row>
    <row r="478" spans="1:1">
      <c r="A478" s="1"/>
    </row>
    <row r="479" spans="1:1">
      <c r="A479" s="1"/>
    </row>
    <row r="480" spans="1:1">
      <c r="A480" s="1"/>
    </row>
    <row r="481" spans="1:1">
      <c r="A481" s="1"/>
    </row>
    <row r="482" spans="1:1">
      <c r="A482" s="1"/>
    </row>
    <row r="483" spans="1:1">
      <c r="A483" s="1"/>
    </row>
    <row r="484" spans="1:1">
      <c r="A484" s="1"/>
    </row>
    <row r="485" spans="1:1">
      <c r="A485" s="1"/>
    </row>
    <row r="486" spans="1:1">
      <c r="A486" s="1"/>
    </row>
    <row r="487" spans="1:1">
      <c r="A487" s="1"/>
    </row>
    <row r="488" spans="1:1">
      <c r="A488" s="1"/>
    </row>
    <row r="489" spans="1:1">
      <c r="A489" s="1"/>
    </row>
    <row r="490" spans="1:1">
      <c r="A490" s="1"/>
    </row>
    <row r="491" spans="1:1">
      <c r="A491" s="1"/>
    </row>
    <row r="492" spans="1:1">
      <c r="A492" s="1"/>
    </row>
    <row r="493" spans="1:1">
      <c r="A493" s="1"/>
    </row>
    <row r="494" spans="1:1">
      <c r="A494" s="1"/>
    </row>
    <row r="495" spans="1:1">
      <c r="A495" s="1"/>
    </row>
    <row r="496" spans="1:1">
      <c r="A496" s="1"/>
    </row>
    <row r="497" spans="1:1">
      <c r="A497" s="1"/>
    </row>
    <row r="498" spans="1:1">
      <c r="A498" s="1"/>
    </row>
    <row r="499" spans="1:1">
      <c r="A499" s="1"/>
    </row>
    <row r="500" spans="1:1">
      <c r="A500" s="1"/>
    </row>
    <row r="501" spans="1:1">
      <c r="A501" s="1"/>
    </row>
    <row r="502" spans="1:1">
      <c r="A502" s="1"/>
    </row>
    <row r="503" spans="1:1">
      <c r="A503" s="1"/>
    </row>
    <row r="504" spans="1:1">
      <c r="A504" s="1"/>
    </row>
    <row r="505" spans="1:1">
      <c r="A505" s="1"/>
    </row>
    <row r="506" spans="1:1">
      <c r="A506" s="1"/>
    </row>
    <row r="507" spans="1:1">
      <c r="A507" s="1"/>
    </row>
    <row r="508" spans="1:1">
      <c r="A508" s="1"/>
    </row>
    <row r="509" spans="1:1">
      <c r="A509" s="1"/>
    </row>
    <row r="510" spans="1:1">
      <c r="A510" s="1"/>
    </row>
    <row r="511" spans="1:1">
      <c r="A511" s="1"/>
    </row>
    <row r="512" spans="1:1">
      <c r="A512" s="1"/>
    </row>
    <row r="513" spans="1:1">
      <c r="A513" s="1"/>
    </row>
    <row r="514" spans="1:1">
      <c r="A514" s="1"/>
    </row>
    <row r="515" spans="1:1">
      <c r="A515" s="1"/>
    </row>
    <row r="516" spans="1:1">
      <c r="A516" s="1"/>
    </row>
    <row r="517" spans="1:1">
      <c r="A517" s="1"/>
    </row>
    <row r="518" spans="1:1">
      <c r="A518" s="1"/>
    </row>
    <row r="519" spans="1:1">
      <c r="A519" s="1"/>
    </row>
    <row r="520" spans="1:1">
      <c r="A520" s="1"/>
    </row>
    <row r="521" spans="1:1">
      <c r="A521" s="1"/>
    </row>
    <row r="522" spans="1:1">
      <c r="A522" s="1"/>
    </row>
    <row r="523" spans="1:1">
      <c r="A523" s="1"/>
    </row>
    <row r="524" spans="1:1">
      <c r="A524" s="1"/>
    </row>
    <row r="525" spans="1:1">
      <c r="A525" s="1"/>
    </row>
    <row r="526" spans="1:1">
      <c r="A526" s="1"/>
    </row>
    <row r="527" spans="1:1">
      <c r="A527" s="1"/>
    </row>
    <row r="528" spans="1:1">
      <c r="A528" s="1"/>
    </row>
    <row r="529" spans="1:1">
      <c r="A529" s="1"/>
    </row>
    <row r="530" spans="1:1">
      <c r="A530" s="1"/>
    </row>
    <row r="531" spans="1:1">
      <c r="A531" s="1"/>
    </row>
    <row r="532" spans="1:1">
      <c r="A532" s="1"/>
    </row>
    <row r="533" spans="1:1">
      <c r="A533" s="1"/>
    </row>
    <row r="534" spans="1:1">
      <c r="A534" s="1"/>
    </row>
    <row r="535" spans="1:1">
      <c r="A535" s="1"/>
    </row>
    <row r="536" spans="1:1">
      <c r="A536" s="1"/>
    </row>
    <row r="537" spans="1:1">
      <c r="A537" s="1"/>
    </row>
    <row r="538" spans="1:1">
      <c r="A538" s="1"/>
    </row>
    <row r="539" spans="1:1">
      <c r="A539" s="1"/>
    </row>
    <row r="540" spans="1:1">
      <c r="A540" s="1"/>
    </row>
    <row r="541" spans="1:1">
      <c r="A541" s="1"/>
    </row>
    <row r="542" spans="1:1">
      <c r="A542" s="1"/>
    </row>
    <row r="543" spans="1:1">
      <c r="A543" s="1"/>
    </row>
    <row r="544" spans="1:1">
      <c r="A544" s="1"/>
    </row>
    <row r="545" spans="1:1">
      <c r="A545" s="1"/>
    </row>
    <row r="546" spans="1:1">
      <c r="A546" s="1"/>
    </row>
    <row r="547" spans="1:1">
      <c r="A547" s="1"/>
    </row>
    <row r="548" spans="1:1">
      <c r="A548" s="1"/>
    </row>
    <row r="549" spans="1:1">
      <c r="A549" s="1"/>
    </row>
    <row r="550" spans="1:1">
      <c r="A550" s="1"/>
    </row>
    <row r="551" spans="1:1">
      <c r="A551" s="1"/>
    </row>
    <row r="552" spans="1:1">
      <c r="A552" s="1"/>
    </row>
    <row r="553" spans="1:1">
      <c r="A553" s="1"/>
    </row>
    <row r="554" spans="1:1">
      <c r="A554" s="1"/>
    </row>
    <row r="555" spans="1:1">
      <c r="A555" s="1"/>
    </row>
    <row r="556" spans="1:1">
      <c r="A556" s="1"/>
    </row>
    <row r="557" spans="1:1">
      <c r="A557" s="1"/>
    </row>
    <row r="558" spans="1:1">
      <c r="A558" s="1"/>
    </row>
    <row r="559" spans="1:1">
      <c r="A559" s="1"/>
    </row>
    <row r="560" spans="1:1">
      <c r="A560" s="1"/>
    </row>
    <row r="561" spans="1:1">
      <c r="A561" s="1"/>
    </row>
    <row r="562" spans="1:1">
      <c r="A562" s="1"/>
    </row>
    <row r="563" spans="1:1">
      <c r="A563" s="1"/>
    </row>
    <row r="564" spans="1:1">
      <c r="A564" s="1"/>
    </row>
    <row r="565" spans="1:1">
      <c r="A565" s="1"/>
    </row>
    <row r="566" spans="1:1">
      <c r="A566" s="1"/>
    </row>
    <row r="567" spans="1:1">
      <c r="A567" s="1"/>
    </row>
    <row r="568" spans="1:1">
      <c r="A568" s="1"/>
    </row>
    <row r="569" spans="1:1">
      <c r="A569" s="1"/>
    </row>
    <row r="570" spans="1:1">
      <c r="A570" s="1"/>
    </row>
    <row r="571" spans="1:1">
      <c r="A571" s="1"/>
    </row>
    <row r="572" spans="1:1">
      <c r="A572" s="1"/>
    </row>
    <row r="573" spans="1:1">
      <c r="A573" s="1"/>
    </row>
    <row r="574" spans="1:1">
      <c r="A574" s="1"/>
    </row>
    <row r="575" spans="1:1">
      <c r="A575" s="1"/>
    </row>
    <row r="576" spans="1:1">
      <c r="A576" s="1"/>
    </row>
    <row r="577" spans="1:1">
      <c r="A577" s="1"/>
    </row>
    <row r="578" spans="1:1">
      <c r="A578" s="1"/>
    </row>
    <row r="579" spans="1:1">
      <c r="A579" s="1"/>
    </row>
    <row r="580" spans="1:1">
      <c r="A580" s="1"/>
    </row>
    <row r="581" spans="1:1">
      <c r="A581" s="1"/>
    </row>
    <row r="582" spans="1:1">
      <c r="A582" s="1"/>
    </row>
    <row r="583" spans="1:1">
      <c r="A583" s="1"/>
    </row>
    <row r="584" spans="1:1">
      <c r="A584" s="1"/>
    </row>
    <row r="585" spans="1:1">
      <c r="A585" s="1"/>
    </row>
    <row r="586" spans="1:1">
      <c r="A586" s="1"/>
    </row>
    <row r="587" spans="1:1">
      <c r="A587" s="1"/>
    </row>
    <row r="588" spans="1:1">
      <c r="A588" s="1"/>
    </row>
    <row r="589" spans="1:1">
      <c r="A589" s="1"/>
    </row>
    <row r="590" spans="1:1">
      <c r="A590" s="1"/>
    </row>
    <row r="591" spans="1:1">
      <c r="A591" s="1"/>
    </row>
    <row r="592" spans="1:1">
      <c r="A592" s="1"/>
    </row>
    <row r="593" spans="1:1">
      <c r="A593" s="1"/>
    </row>
    <row r="594" spans="1:1">
      <c r="A594" s="1"/>
    </row>
    <row r="595" spans="1:1">
      <c r="A595" s="1"/>
    </row>
    <row r="596" spans="1:1">
      <c r="A596" s="1"/>
    </row>
    <row r="597" spans="1:1">
      <c r="A597" s="1"/>
    </row>
    <row r="598" spans="1:1">
      <c r="A598" s="1"/>
    </row>
    <row r="599" spans="1:1">
      <c r="A599" s="1"/>
    </row>
    <row r="600" spans="1:1">
      <c r="A600" s="1"/>
    </row>
    <row r="601" spans="1:1">
      <c r="A601" s="1"/>
    </row>
    <row r="602" spans="1:1">
      <c r="A602" s="1"/>
    </row>
    <row r="603" spans="1:1">
      <c r="A603" s="1"/>
    </row>
    <row r="604" spans="1:1">
      <c r="A604" s="1"/>
    </row>
    <row r="605" spans="1:1">
      <c r="A605" s="1"/>
    </row>
    <row r="606" spans="1:1">
      <c r="A606" s="1"/>
    </row>
    <row r="607" spans="1:1">
      <c r="A607" s="1"/>
    </row>
    <row r="608" spans="1:1">
      <c r="A608" s="1"/>
    </row>
    <row r="609" spans="1:1">
      <c r="A609" s="1"/>
    </row>
    <row r="610" spans="1:1">
      <c r="A610" s="1"/>
    </row>
    <row r="611" spans="1:1">
      <c r="A611" s="1"/>
    </row>
    <row r="612" spans="1:1">
      <c r="A612" s="1"/>
    </row>
    <row r="613" spans="1:1">
      <c r="A613" s="1"/>
    </row>
    <row r="614" spans="1:1">
      <c r="A614" s="1"/>
    </row>
    <row r="615" spans="1:1">
      <c r="A615" s="1"/>
    </row>
    <row r="616" spans="1:1">
      <c r="A616" s="1"/>
    </row>
    <row r="617" spans="1:1">
      <c r="A617" s="1"/>
    </row>
    <row r="618" spans="1:1">
      <c r="A618" s="1"/>
    </row>
    <row r="619" spans="1:1">
      <c r="A619" s="1"/>
    </row>
    <row r="620" spans="1:1">
      <c r="A620" s="1"/>
    </row>
    <row r="621" spans="1:1">
      <c r="A621" s="1"/>
    </row>
    <row r="622" spans="1:1">
      <c r="A622" s="1"/>
    </row>
    <row r="623" spans="1:1">
      <c r="A623" s="1"/>
    </row>
    <row r="624" spans="1:1">
      <c r="A624" s="1"/>
    </row>
    <row r="625" spans="1:1">
      <c r="A625" s="1"/>
    </row>
    <row r="626" spans="1:1">
      <c r="A626" s="1"/>
    </row>
    <row r="627" spans="1:1">
      <c r="A627" s="1"/>
    </row>
    <row r="628" spans="1:1">
      <c r="A628" s="1"/>
    </row>
    <row r="629" spans="1:1">
      <c r="A629" s="1"/>
    </row>
    <row r="630" spans="1:1">
      <c r="A630" s="1"/>
    </row>
    <row r="631" spans="1:1">
      <c r="A631" s="1"/>
    </row>
    <row r="632" spans="1:1">
      <c r="A632" s="1"/>
    </row>
    <row r="633" spans="1:1">
      <c r="A633" s="1"/>
    </row>
    <row r="634" spans="1:1">
      <c r="A634" s="1"/>
    </row>
    <row r="635" spans="1:1">
      <c r="A635" s="1"/>
    </row>
    <row r="636" spans="1:1">
      <c r="A636" s="1"/>
    </row>
    <row r="637" spans="1:1">
      <c r="A637" s="1"/>
    </row>
    <row r="638" spans="1:1">
      <c r="A638" s="1"/>
    </row>
    <row r="639" spans="1:1">
      <c r="A639" s="1"/>
    </row>
    <row r="640" spans="1:1">
      <c r="A640" s="1"/>
    </row>
    <row r="641" spans="1:1">
      <c r="A641" s="1"/>
    </row>
    <row r="642" spans="1:1">
      <c r="A642" s="1"/>
    </row>
    <row r="643" spans="1:1">
      <c r="A643" s="1"/>
    </row>
    <row r="644" spans="1:1">
      <c r="A644" s="1"/>
    </row>
    <row r="645" spans="1:1">
      <c r="A645" s="1"/>
    </row>
    <row r="646" spans="1:1">
      <c r="A646" s="1"/>
    </row>
    <row r="647" spans="1:1">
      <c r="A647" s="1"/>
    </row>
    <row r="648" spans="1:1">
      <c r="A648" s="1"/>
    </row>
    <row r="649" spans="1:1">
      <c r="A649" s="1"/>
    </row>
    <row r="650" spans="1:1">
      <c r="A650" s="1"/>
    </row>
    <row r="651" spans="1:1">
      <c r="A651" s="1"/>
    </row>
    <row r="652" spans="1:1">
      <c r="A652" s="1"/>
    </row>
    <row r="653" spans="1:1">
      <c r="A653" s="1"/>
    </row>
    <row r="654" spans="1:1">
      <c r="A654" s="1"/>
    </row>
    <row r="655" spans="1:1">
      <c r="A655" s="1"/>
    </row>
    <row r="656" spans="1:1">
      <c r="A656" s="1"/>
    </row>
    <row r="657" spans="1:1">
      <c r="A657" s="1"/>
    </row>
    <row r="658" spans="1:1">
      <c r="A658" s="1"/>
    </row>
    <row r="659" spans="1:1">
      <c r="A659" s="1"/>
    </row>
    <row r="660" spans="1:1">
      <c r="A660" s="1"/>
    </row>
    <row r="661" spans="1:1">
      <c r="A661" s="1"/>
    </row>
    <row r="662" spans="1:1">
      <c r="A662" s="1"/>
    </row>
    <row r="663" spans="1:1">
      <c r="A663" s="1"/>
    </row>
    <row r="664" spans="1:1">
      <c r="A664" s="1"/>
    </row>
    <row r="665" spans="1:1">
      <c r="A665" s="1"/>
    </row>
    <row r="666" spans="1:1">
      <c r="A666" s="1"/>
    </row>
    <row r="667" spans="1:1">
      <c r="A667" s="1"/>
    </row>
    <row r="668" spans="1:1">
      <c r="A668" s="1"/>
    </row>
    <row r="669" spans="1:1">
      <c r="A669" s="1"/>
    </row>
    <row r="670" spans="1:1">
      <c r="A670" s="1"/>
    </row>
    <row r="671" spans="1:1">
      <c r="A671" s="1"/>
    </row>
    <row r="672" spans="1:1">
      <c r="A672" s="1"/>
    </row>
    <row r="673" spans="1:1">
      <c r="A673" s="1"/>
    </row>
    <row r="674" spans="1:1">
      <c r="A674" s="1"/>
    </row>
    <row r="675" spans="1:1">
      <c r="A675" s="1"/>
    </row>
    <row r="676" spans="1:1">
      <c r="A676" s="1"/>
    </row>
    <row r="677" spans="1:1">
      <c r="A677" s="1"/>
    </row>
    <row r="678" spans="1:1">
      <c r="A678" s="1"/>
    </row>
    <row r="679" spans="1:1">
      <c r="A679" s="1"/>
    </row>
    <row r="680" spans="1:1">
      <c r="A680" s="1"/>
    </row>
    <row r="681" spans="1:1">
      <c r="A681" s="1"/>
    </row>
    <row r="682" spans="1:1">
      <c r="A682" s="1"/>
    </row>
    <row r="683" spans="1:1">
      <c r="A683" s="1"/>
    </row>
    <row r="684" spans="1:1">
      <c r="A684" s="1"/>
    </row>
    <row r="685" spans="1:1">
      <c r="A685" s="1"/>
    </row>
    <row r="686" spans="1:1">
      <c r="A686" s="1"/>
    </row>
    <row r="687" spans="1:1">
      <c r="A687" s="1"/>
    </row>
    <row r="688" spans="1:1">
      <c r="A688" s="1"/>
    </row>
    <row r="689" spans="1:1">
      <c r="A689" s="1"/>
    </row>
    <row r="690" spans="1:1">
      <c r="A690" s="1"/>
    </row>
    <row r="691" spans="1:1">
      <c r="A691" s="1"/>
    </row>
    <row r="692" spans="1:1">
      <c r="A692" s="1"/>
    </row>
    <row r="693" spans="1:1">
      <c r="A693" s="1"/>
    </row>
    <row r="694" spans="1:1">
      <c r="A694" s="1"/>
    </row>
    <row r="695" spans="1:1">
      <c r="A695" s="1"/>
    </row>
    <row r="696" spans="1:1">
      <c r="A696" s="1"/>
    </row>
    <row r="697" spans="1:1">
      <c r="A697" s="1"/>
    </row>
    <row r="698" spans="1:1">
      <c r="A698" s="1"/>
    </row>
    <row r="699" spans="1:1">
      <c r="A699" s="1"/>
    </row>
    <row r="700" spans="1:1">
      <c r="A700" s="1"/>
    </row>
    <row r="701" spans="1:1">
      <c r="A701" s="1"/>
    </row>
    <row r="702" spans="1:1">
      <c r="A702" s="1"/>
    </row>
    <row r="703" spans="1:1">
      <c r="A703" s="1"/>
    </row>
    <row r="704" spans="1:1">
      <c r="A704" s="1"/>
    </row>
    <row r="705" spans="1:1">
      <c r="A705" s="1"/>
    </row>
    <row r="706" spans="1:1">
      <c r="A706" s="1"/>
    </row>
    <row r="707" spans="1:1">
      <c r="A707" s="1"/>
    </row>
    <row r="708" spans="1:1">
      <c r="A708" s="1"/>
    </row>
    <row r="709" spans="1:1">
      <c r="A709" s="1"/>
    </row>
    <row r="710" spans="1:1">
      <c r="A710" s="1"/>
    </row>
    <row r="711" spans="1:1">
      <c r="A711" s="1"/>
    </row>
    <row r="712" spans="1:1">
      <c r="A712" s="1"/>
    </row>
    <row r="713" spans="1:1">
      <c r="A713" s="1"/>
    </row>
    <row r="714" spans="1:1">
      <c r="A714" s="1"/>
    </row>
    <row r="715" spans="1:1">
      <c r="A715" s="1"/>
    </row>
    <row r="716" spans="1:1">
      <c r="A716" s="1"/>
    </row>
    <row r="717" spans="1:1">
      <c r="A717" s="1"/>
    </row>
    <row r="718" spans="1:1">
      <c r="A718" s="1"/>
    </row>
    <row r="719" spans="1:1">
      <c r="A719" s="1"/>
    </row>
    <row r="720" spans="1:1">
      <c r="A720" s="1"/>
    </row>
    <row r="721" spans="1:1">
      <c r="A721" s="1"/>
    </row>
    <row r="722" spans="1:1">
      <c r="A722" s="1"/>
    </row>
    <row r="723" spans="1:1">
      <c r="A723" s="1"/>
    </row>
    <row r="724" spans="1:1">
      <c r="A724" s="1"/>
    </row>
    <row r="725" spans="1:1">
      <c r="A725" s="1"/>
    </row>
    <row r="726" spans="1:1">
      <c r="A726" s="1"/>
    </row>
    <row r="727" spans="1:1">
      <c r="A727" s="1"/>
    </row>
    <row r="728" spans="1:1">
      <c r="A728" s="1"/>
    </row>
    <row r="729" spans="1:1">
      <c r="A729" s="1"/>
    </row>
    <row r="730" spans="1:1">
      <c r="A730" s="1"/>
    </row>
    <row r="731" spans="1:1">
      <c r="A731" s="1"/>
    </row>
    <row r="732" spans="1:1">
      <c r="A732" s="1"/>
    </row>
    <row r="733" spans="1:1">
      <c r="A733" s="1"/>
    </row>
    <row r="734" spans="1:1">
      <c r="A734" s="1"/>
    </row>
    <row r="735" spans="1:1">
      <c r="A735" s="1"/>
    </row>
    <row r="736" spans="1:1">
      <c r="A736" s="1"/>
    </row>
    <row r="737" spans="1:1">
      <c r="A737" s="1"/>
    </row>
    <row r="738" spans="1:1">
      <c r="A738" s="1"/>
    </row>
    <row r="739" spans="1:1">
      <c r="A739" s="1"/>
    </row>
    <row r="740" spans="1:1">
      <c r="A740" s="1"/>
    </row>
    <row r="741" spans="1:1">
      <c r="A741" s="1"/>
    </row>
    <row r="742" spans="1:1">
      <c r="A742" s="1"/>
    </row>
    <row r="743" spans="1:1">
      <c r="A743" s="1"/>
    </row>
    <row r="744" spans="1:1">
      <c r="A744" s="1"/>
    </row>
    <row r="745" spans="1:1">
      <c r="A745" s="1"/>
    </row>
    <row r="746" spans="1:1">
      <c r="A746" s="1"/>
    </row>
    <row r="747" spans="1:1">
      <c r="A747" s="1"/>
    </row>
    <row r="748" spans="1:1">
      <c r="A748" s="1"/>
    </row>
    <row r="749" spans="1:1">
      <c r="A749" s="1"/>
    </row>
    <row r="750" spans="1:1">
      <c r="A750" s="1"/>
    </row>
    <row r="751" spans="1:1">
      <c r="A751" s="1"/>
    </row>
    <row r="752" spans="1:1">
      <c r="A752" s="1"/>
    </row>
    <row r="753" spans="1:1">
      <c r="A753" s="1"/>
    </row>
    <row r="754" spans="1:1">
      <c r="A754" s="1"/>
    </row>
    <row r="755" spans="1:1">
      <c r="A755" s="1"/>
    </row>
    <row r="756" spans="1:1">
      <c r="A756" s="1"/>
    </row>
    <row r="757" spans="1:1">
      <c r="A757" s="1"/>
    </row>
    <row r="758" spans="1:1">
      <c r="A758" s="1"/>
    </row>
    <row r="759" spans="1:1">
      <c r="A759" s="1"/>
    </row>
    <row r="760" spans="1:1">
      <c r="A760" s="1"/>
    </row>
    <row r="761" spans="1:1">
      <c r="A761" s="1"/>
    </row>
    <row r="762" spans="1:1">
      <c r="A762" s="1"/>
    </row>
    <row r="763" spans="1:1">
      <c r="A763" s="1"/>
    </row>
    <row r="764" spans="1:1">
      <c r="A764" s="1"/>
    </row>
    <row r="765" spans="1:1">
      <c r="A765" s="1"/>
    </row>
    <row r="766" spans="1:1">
      <c r="A766" s="1"/>
    </row>
    <row r="767" spans="1:1">
      <c r="A767" s="1"/>
    </row>
    <row r="768" spans="1:1">
      <c r="A768" s="1"/>
    </row>
    <row r="769" spans="1:1">
      <c r="A769" s="1"/>
    </row>
    <row r="770" spans="1:1">
      <c r="A770" s="1"/>
    </row>
    <row r="771" spans="1:1">
      <c r="A771" s="1"/>
    </row>
    <row r="772" spans="1:1">
      <c r="A772" s="1"/>
    </row>
    <row r="773" spans="1:1">
      <c r="A773" s="1"/>
    </row>
    <row r="774" spans="1:1">
      <c r="A774" s="1"/>
    </row>
    <row r="775" spans="1:1">
      <c r="A775" s="1"/>
    </row>
    <row r="776" spans="1:1">
      <c r="A776" s="1"/>
    </row>
    <row r="777" spans="1:1">
      <c r="A777" s="1"/>
    </row>
    <row r="778" spans="1:1">
      <c r="A778" s="1"/>
    </row>
    <row r="779" spans="1:1">
      <c r="A779" s="1"/>
    </row>
    <row r="780" spans="1:1">
      <c r="A780" s="1"/>
    </row>
    <row r="781" spans="1:1">
      <c r="A781" s="1"/>
    </row>
    <row r="782" spans="1:1">
      <c r="A782" s="1"/>
    </row>
    <row r="783" spans="1:1">
      <c r="A783" s="1"/>
    </row>
    <row r="784" spans="1:1">
      <c r="A784" s="1"/>
    </row>
    <row r="785" spans="1:1">
      <c r="A785" s="1"/>
    </row>
    <row r="786" spans="1:1">
      <c r="A786" s="1"/>
    </row>
    <row r="787" spans="1:1">
      <c r="A787" s="1"/>
    </row>
    <row r="788" spans="1:1">
      <c r="A788" s="1"/>
    </row>
    <row r="789" spans="1:1">
      <c r="A789" s="1"/>
    </row>
    <row r="790" spans="1:1">
      <c r="A790" s="1"/>
    </row>
    <row r="791" spans="1:1">
      <c r="A791" s="1"/>
    </row>
    <row r="792" spans="1:1">
      <c r="A792" s="1"/>
    </row>
    <row r="793" spans="1:1">
      <c r="A793" s="1"/>
    </row>
    <row r="794" spans="1:1">
      <c r="A794" s="1"/>
    </row>
    <row r="795" spans="1:1">
      <c r="A795" s="1"/>
    </row>
    <row r="796" spans="1:1">
      <c r="A796" s="1"/>
    </row>
    <row r="797" spans="1:1">
      <c r="A797" s="1"/>
    </row>
    <row r="798" spans="1:1">
      <c r="A798" s="1"/>
    </row>
    <row r="799" spans="1:1">
      <c r="A799" s="1"/>
    </row>
    <row r="800" spans="1:1">
      <c r="A800" s="1"/>
    </row>
    <row r="801" spans="1:1">
      <c r="A801" s="1"/>
    </row>
    <row r="802" spans="1:1">
      <c r="A802" s="1"/>
    </row>
    <row r="803" spans="1:1">
      <c r="A803" s="1"/>
    </row>
    <row r="804" spans="1:1">
      <c r="A804" s="1"/>
    </row>
    <row r="805" spans="1:1">
      <c r="A805" s="1"/>
    </row>
    <row r="806" spans="1:1">
      <c r="A806" s="1"/>
    </row>
    <row r="807" spans="1:1">
      <c r="A807" s="1"/>
    </row>
    <row r="808" spans="1:1">
      <c r="A808" s="1"/>
    </row>
    <row r="809" spans="1:1">
      <c r="A809" s="1"/>
    </row>
    <row r="810" spans="1:1">
      <c r="A810" s="1"/>
    </row>
    <row r="811" spans="1:1">
      <c r="A811" s="1"/>
    </row>
    <row r="812" spans="1:1">
      <c r="A812" s="1"/>
    </row>
    <row r="813" spans="1:1">
      <c r="A813" s="1"/>
    </row>
    <row r="814" spans="1:1">
      <c r="A814" s="1"/>
    </row>
    <row r="815" spans="1:1">
      <c r="A815" s="1"/>
    </row>
    <row r="816" spans="1:1">
      <c r="A816" s="1"/>
    </row>
    <row r="817" spans="1:1">
      <c r="A817" s="1"/>
    </row>
    <row r="818" spans="1:1">
      <c r="A818" s="1"/>
    </row>
    <row r="819" spans="1:1">
      <c r="A819" s="1"/>
    </row>
    <row r="820" spans="1:1">
      <c r="A820" s="1"/>
    </row>
    <row r="821" spans="1:1">
      <c r="A821" s="1"/>
    </row>
    <row r="822" spans="1:1">
      <c r="A822" s="1"/>
    </row>
    <row r="823" spans="1:1">
      <c r="A823" s="1"/>
    </row>
    <row r="824" spans="1:1">
      <c r="A824" s="1"/>
    </row>
    <row r="825" spans="1:1">
      <c r="A825" s="1"/>
    </row>
    <row r="826" spans="1:1">
      <c r="A826" s="1"/>
    </row>
    <row r="827" spans="1:1">
      <c r="A827" s="1"/>
    </row>
    <row r="828" spans="1:1">
      <c r="A828" s="1"/>
    </row>
    <row r="829" spans="1:1">
      <c r="A829" s="1"/>
    </row>
    <row r="830" spans="1:1">
      <c r="A830" s="1"/>
    </row>
    <row r="831" spans="1:1">
      <c r="A831" s="1"/>
    </row>
    <row r="832" spans="1:1">
      <c r="A832" s="1"/>
    </row>
    <row r="833" spans="1:1">
      <c r="A833" s="1"/>
    </row>
    <row r="834" spans="1:1">
      <c r="A834" s="1"/>
    </row>
    <row r="835" spans="1:1">
      <c r="A835" s="1"/>
    </row>
    <row r="836" spans="1:1">
      <c r="A836" s="1"/>
    </row>
    <row r="837" spans="1:1">
      <c r="A837" s="1"/>
    </row>
    <row r="838" spans="1:1">
      <c r="A838" s="1"/>
    </row>
    <row r="839" spans="1:1">
      <c r="A839" s="1"/>
    </row>
    <row r="840" spans="1:1">
      <c r="A840" s="1"/>
    </row>
    <row r="841" spans="1:1">
      <c r="A841" s="1"/>
    </row>
    <row r="842" spans="1:1">
      <c r="A842" s="1"/>
    </row>
    <row r="843" spans="1:1">
      <c r="A843" s="1"/>
    </row>
    <row r="844" spans="1:1">
      <c r="A844" s="1"/>
    </row>
    <row r="845" spans="1:1">
      <c r="A845" s="1"/>
    </row>
    <row r="846" spans="1:1">
      <c r="A846" s="1"/>
    </row>
    <row r="847" spans="1:1">
      <c r="A847" s="1"/>
    </row>
    <row r="848" spans="1:1">
      <c r="A848" s="1"/>
    </row>
    <row r="849" spans="1:1">
      <c r="A849" s="1"/>
    </row>
    <row r="850" spans="1:1">
      <c r="A850" s="1"/>
    </row>
    <row r="851" spans="1:1">
      <c r="A851" s="1"/>
    </row>
    <row r="852" spans="1:1">
      <c r="A852" s="1"/>
    </row>
    <row r="853" spans="1:1">
      <c r="A853" s="1"/>
    </row>
    <row r="854" spans="1:1">
      <c r="A854" s="1"/>
    </row>
    <row r="855" spans="1:1">
      <c r="A855" s="1"/>
    </row>
    <row r="856" spans="1:1">
      <c r="A856" s="1"/>
    </row>
    <row r="857" spans="1:1">
      <c r="A857" s="1"/>
    </row>
    <row r="858" spans="1:1">
      <c r="A858" s="1"/>
    </row>
    <row r="859" spans="1:1">
      <c r="A859" s="1"/>
    </row>
    <row r="860" spans="1:1">
      <c r="A860" s="1"/>
    </row>
    <row r="861" spans="1:1">
      <c r="A861" s="1"/>
    </row>
    <row r="862" spans="1:1">
      <c r="A862" s="1"/>
    </row>
    <row r="863" spans="1:1">
      <c r="A863" s="1"/>
    </row>
    <row r="864" spans="1:1">
      <c r="A864" s="1"/>
    </row>
    <row r="865" spans="1:1">
      <c r="A865" s="1"/>
    </row>
    <row r="866" spans="1:1">
      <c r="A866" s="1"/>
    </row>
    <row r="867" spans="1:1">
      <c r="A867" s="1"/>
    </row>
    <row r="868" spans="1:1">
      <c r="A868" s="1"/>
    </row>
    <row r="869" spans="1:1">
      <c r="A869" s="1"/>
    </row>
    <row r="870" spans="1:1">
      <c r="A870" s="1"/>
    </row>
    <row r="871" spans="1:1">
      <c r="A871" s="1"/>
    </row>
    <row r="872" spans="1:1">
      <c r="A872" s="1"/>
    </row>
    <row r="873" spans="1:1">
      <c r="A873" s="1"/>
    </row>
    <row r="874" spans="1:1">
      <c r="A874" s="1"/>
    </row>
    <row r="875" spans="1:1">
      <c r="A875" s="1"/>
    </row>
    <row r="876" spans="1:1">
      <c r="A876" s="1"/>
    </row>
    <row r="877" spans="1:1">
      <c r="A877" s="1"/>
    </row>
    <row r="878" spans="1:1">
      <c r="A878" s="1"/>
    </row>
    <row r="879" spans="1:1">
      <c r="A879" s="1"/>
    </row>
    <row r="880" spans="1:1">
      <c r="A880" s="1"/>
    </row>
    <row r="881" spans="1:1">
      <c r="A881" s="1"/>
    </row>
    <row r="882" spans="1:1">
      <c r="A882" s="1"/>
    </row>
    <row r="883" spans="1:1">
      <c r="A883" s="1"/>
    </row>
    <row r="884" spans="1:1">
      <c r="A884" s="1"/>
    </row>
    <row r="885" spans="1:1">
      <c r="A885" s="1"/>
    </row>
    <row r="886" spans="1:1">
      <c r="A886" s="1"/>
    </row>
    <row r="887" spans="1:1">
      <c r="A887" s="1"/>
    </row>
    <row r="888" spans="1:1">
      <c r="A888" s="1"/>
    </row>
    <row r="889" spans="1:1">
      <c r="A889" s="1"/>
    </row>
    <row r="890" spans="1:1">
      <c r="A890" s="1"/>
    </row>
    <row r="891" spans="1:1">
      <c r="A891" s="1"/>
    </row>
    <row r="892" spans="1:1">
      <c r="A892" s="1"/>
    </row>
    <row r="893" spans="1:1">
      <c r="A893" s="1"/>
    </row>
    <row r="894" spans="1:1">
      <c r="A894" s="1"/>
    </row>
    <row r="895" spans="1:1">
      <c r="A895" s="1"/>
    </row>
    <row r="896" spans="1:1">
      <c r="A896" s="1"/>
    </row>
    <row r="897" spans="1:1">
      <c r="A897" s="1"/>
    </row>
    <row r="898" spans="1:1">
      <c r="A898" s="1"/>
    </row>
    <row r="899" spans="1:1">
      <c r="A899" s="1"/>
    </row>
    <row r="900" spans="1:1">
      <c r="A900" s="1"/>
    </row>
    <row r="901" spans="1:1">
      <c r="A901" s="1"/>
    </row>
    <row r="902" spans="1:1">
      <c r="A902" s="1"/>
    </row>
    <row r="903" spans="1:1">
      <c r="A903" s="1"/>
    </row>
    <row r="904" spans="1:1">
      <c r="A904" s="1"/>
    </row>
    <row r="905" spans="1:1">
      <c r="A905" s="1"/>
    </row>
    <row r="906" spans="1:1">
      <c r="A906" s="1"/>
    </row>
    <row r="907" spans="1:1">
      <c r="A907" s="1"/>
    </row>
    <row r="908" spans="1:1">
      <c r="A908" s="1"/>
    </row>
    <row r="909" spans="1:1">
      <c r="A909" s="1"/>
    </row>
    <row r="910" spans="1:1">
      <c r="A910" s="1"/>
    </row>
    <row r="911" spans="1:1">
      <c r="A911" s="1"/>
    </row>
    <row r="912" spans="1:1">
      <c r="A912" s="1"/>
    </row>
    <row r="913" spans="1:1">
      <c r="A913" s="1"/>
    </row>
    <row r="914" spans="1:1">
      <c r="A914" s="1"/>
    </row>
    <row r="915" spans="1:1">
      <c r="A915" s="1"/>
    </row>
    <row r="916" spans="1:1">
      <c r="A916" s="1"/>
    </row>
    <row r="917" spans="1:1">
      <c r="A917" s="1"/>
    </row>
    <row r="918" spans="1:1">
      <c r="A918" s="1"/>
    </row>
    <row r="919" spans="1:1">
      <c r="A919" s="1"/>
    </row>
    <row r="920" spans="1:1">
      <c r="A920" s="1"/>
    </row>
    <row r="921" spans="1:1">
      <c r="A921" s="1"/>
    </row>
    <row r="922" spans="1:1">
      <c r="A922" s="1"/>
    </row>
    <row r="923" spans="1:1">
      <c r="A923" s="1"/>
    </row>
    <row r="924" spans="1:1">
      <c r="A924" s="1"/>
    </row>
    <row r="925" spans="1:1">
      <c r="A925" s="1"/>
    </row>
    <row r="926" spans="1:1">
      <c r="A926" s="1"/>
    </row>
    <row r="927" spans="1:1">
      <c r="A927" s="1"/>
    </row>
    <row r="928" spans="1:1">
      <c r="A928" s="1"/>
    </row>
    <row r="929" spans="1:1">
      <c r="A929" s="1"/>
    </row>
    <row r="930" spans="1:1">
      <c r="A930" s="1"/>
    </row>
    <row r="931" spans="1:1">
      <c r="A931" s="1"/>
    </row>
    <row r="932" spans="1:1">
      <c r="A932" s="1"/>
    </row>
    <row r="933" spans="1:1">
      <c r="A933" s="1"/>
    </row>
    <row r="934" spans="1:1">
      <c r="A934" s="1"/>
    </row>
    <row r="935" spans="1:1">
      <c r="A935" s="1"/>
    </row>
    <row r="936" spans="1:1">
      <c r="A936" s="1"/>
    </row>
    <row r="937" spans="1:1">
      <c r="A937" s="1"/>
    </row>
    <row r="938" spans="1:1">
      <c r="A938" s="1"/>
    </row>
    <row r="939" spans="1:1">
      <c r="A939" s="1"/>
    </row>
    <row r="940" spans="1:1">
      <c r="A940" s="1"/>
    </row>
    <row r="941" spans="1:1">
      <c r="A941" s="1"/>
    </row>
    <row r="942" spans="1:1">
      <c r="A942" s="1"/>
    </row>
    <row r="943" spans="1:1">
      <c r="A943" s="1"/>
    </row>
    <row r="944" spans="1:1">
      <c r="A944" s="1"/>
    </row>
    <row r="945" spans="1:1">
      <c r="A945" s="1"/>
    </row>
    <row r="946" spans="1:1">
      <c r="A946" s="1"/>
    </row>
    <row r="947" spans="1:1">
      <c r="A947" s="1"/>
    </row>
    <row r="948" spans="1:1">
      <c r="A948" s="1"/>
    </row>
    <row r="949" spans="1:1">
      <c r="A949" s="1"/>
    </row>
    <row r="950" spans="1:1">
      <c r="A950" s="1"/>
    </row>
    <row r="951" spans="1:1">
      <c r="A951" s="1"/>
    </row>
    <row r="952" spans="1:1">
      <c r="A952" s="1"/>
    </row>
    <row r="953" spans="1:1">
      <c r="A953" s="1"/>
    </row>
    <row r="954" spans="1:1">
      <c r="A954" s="1"/>
    </row>
    <row r="955" spans="1:1">
      <c r="A955" s="1"/>
    </row>
    <row r="956" spans="1:1">
      <c r="A956" s="1"/>
    </row>
    <row r="957" spans="1:1">
      <c r="A957" s="1"/>
    </row>
    <row r="958" spans="1:1">
      <c r="A958" s="1"/>
    </row>
    <row r="959" spans="1:1">
      <c r="A959" s="1"/>
    </row>
    <row r="960" spans="1:1">
      <c r="A960" s="1"/>
    </row>
    <row r="961" spans="1:1">
      <c r="A961" s="1"/>
    </row>
    <row r="962" spans="1:1">
      <c r="A962" s="1"/>
    </row>
    <row r="963" spans="1:1">
      <c r="A963" s="1"/>
    </row>
    <row r="964" spans="1:1">
      <c r="A964" s="1"/>
    </row>
    <row r="965" spans="1:1">
      <c r="A965" s="1"/>
    </row>
    <row r="966" spans="1:1">
      <c r="A966" s="1"/>
    </row>
    <row r="967" spans="1:1">
      <c r="A967" s="1"/>
    </row>
    <row r="968" spans="1:1">
      <c r="A968" s="1"/>
    </row>
    <row r="969" spans="1:1">
      <c r="A969" s="1"/>
    </row>
    <row r="970" spans="1:1">
      <c r="A970" s="1"/>
    </row>
    <row r="971" spans="1:1">
      <c r="A971" s="1"/>
    </row>
    <row r="972" spans="1:1">
      <c r="A972" s="1"/>
    </row>
    <row r="973" spans="1:1">
      <c r="A973" s="1"/>
    </row>
    <row r="974" spans="1:1">
      <c r="A974" s="1"/>
    </row>
    <row r="975" spans="1:1">
      <c r="A975" s="1"/>
    </row>
    <row r="976" spans="1:1">
      <c r="A976" s="1"/>
    </row>
    <row r="977" spans="1:1">
      <c r="A977" s="1"/>
    </row>
    <row r="978" spans="1:1">
      <c r="A978" s="1"/>
    </row>
    <row r="979" spans="1:1">
      <c r="A979" s="1"/>
    </row>
    <row r="980" spans="1:1">
      <c r="A980" s="1"/>
    </row>
    <row r="981" spans="1:1">
      <c r="A981" s="1"/>
    </row>
    <row r="982" spans="1:1">
      <c r="A982" s="1"/>
    </row>
    <row r="983" spans="1:1">
      <c r="A983" s="1"/>
    </row>
    <row r="984" spans="1:1">
      <c r="A984" s="1"/>
    </row>
    <row r="985" spans="1:1">
      <c r="A985" s="1"/>
    </row>
    <row r="986" spans="1:1">
      <c r="A986" s="1"/>
    </row>
    <row r="987" spans="1:1">
      <c r="A987" s="1"/>
    </row>
    <row r="988" spans="1:1">
      <c r="A988" s="1"/>
    </row>
    <row r="989" spans="1:1">
      <c r="A989" s="1"/>
    </row>
    <row r="990" spans="1:1">
      <c r="A990" s="1"/>
    </row>
    <row r="991" spans="1:1">
      <c r="A991" s="1"/>
    </row>
    <row r="992" spans="1:1">
      <c r="A992" s="1"/>
    </row>
    <row r="993" spans="1:1">
      <c r="A993" s="1"/>
    </row>
    <row r="994" spans="1:1">
      <c r="A994" s="1"/>
    </row>
    <row r="995" spans="1:1">
      <c r="A995" s="1"/>
    </row>
    <row r="996" spans="1:1">
      <c r="A996" s="1"/>
    </row>
    <row r="997" spans="1:1">
      <c r="A997" s="1"/>
    </row>
    <row r="998" spans="1:1">
      <c r="A998" s="1"/>
    </row>
    <row r="999" spans="1:1">
      <c r="A999" s="1"/>
    </row>
    <row r="1000" spans="1:1">
      <c r="A1000" s="1"/>
    </row>
    <row r="1001" spans="1:1">
      <c r="A1001" s="1"/>
    </row>
    <row r="1002" spans="1:1">
      <c r="A1002" s="1"/>
    </row>
    <row r="1003" spans="1:1">
      <c r="A1003" s="1"/>
    </row>
    <row r="1004" spans="1:1">
      <c r="A1004" s="1"/>
    </row>
    <row r="1005" spans="1:1">
      <c r="A1005" s="1"/>
    </row>
    <row r="1006" spans="1:1">
      <c r="A1006" s="1"/>
    </row>
    <row r="1007" spans="1:1">
      <c r="A1007" s="1"/>
    </row>
    <row r="1008" spans="1:1">
      <c r="A1008" s="1"/>
    </row>
    <row r="1009" spans="1:1">
      <c r="A1009" s="1"/>
    </row>
    <row r="1010" spans="1:1">
      <c r="A1010" s="1"/>
    </row>
    <row r="1011" spans="1:1">
      <c r="A1011" s="1"/>
    </row>
    <row r="1012" spans="1:1">
      <c r="A1012" s="1"/>
    </row>
    <row r="1013" spans="1:1">
      <c r="A1013" s="1"/>
    </row>
    <row r="1014" spans="1:1">
      <c r="A1014" s="1"/>
    </row>
    <row r="1015" spans="1:1">
      <c r="A1015" s="1"/>
    </row>
    <row r="1016" spans="1:1">
      <c r="A1016" s="1"/>
    </row>
    <row r="1017" spans="1:1">
      <c r="A1017" s="1"/>
    </row>
    <row r="1018" spans="1:1">
      <c r="A1018" s="1"/>
    </row>
    <row r="1019" spans="1:1">
      <c r="A1019" s="1"/>
    </row>
    <row r="1020" spans="1:1">
      <c r="A1020" s="1"/>
    </row>
    <row r="1021" spans="1:1">
      <c r="A1021" s="1"/>
    </row>
    <row r="1022" spans="1:1">
      <c r="A1022" s="1"/>
    </row>
    <row r="1023" spans="1:1">
      <c r="A1023" s="1"/>
    </row>
    <row r="1024" spans="1:1">
      <c r="A1024" s="1"/>
    </row>
    <row r="1025" spans="1:1">
      <c r="A1025" s="1"/>
    </row>
    <row r="1026" spans="1:1">
      <c r="A1026" s="1"/>
    </row>
    <row r="1027" spans="1:1">
      <c r="A1027" s="1"/>
    </row>
    <row r="1028" spans="1:1">
      <c r="A1028" s="1"/>
    </row>
    <row r="1029" spans="1:1">
      <c r="A1029" s="1"/>
    </row>
    <row r="1030" spans="1:1">
      <c r="A1030" s="1"/>
    </row>
    <row r="1031" spans="1:1">
      <c r="A1031" s="1"/>
    </row>
    <row r="1032" spans="1:1">
      <c r="A1032" s="1"/>
    </row>
    <row r="1033" spans="1:1">
      <c r="A1033" s="1"/>
    </row>
    <row r="1034" spans="1:1">
      <c r="A1034" s="1"/>
    </row>
    <row r="1035" spans="1:1">
      <c r="A1035" s="1"/>
    </row>
    <row r="1036" spans="1:1">
      <c r="A1036" s="1"/>
    </row>
    <row r="1037" spans="1:1">
      <c r="A1037" s="1"/>
    </row>
    <row r="1038" spans="1:1">
      <c r="A1038" s="1"/>
    </row>
    <row r="1039" spans="1:1">
      <c r="A1039" s="1"/>
    </row>
    <row r="1040" spans="1:1">
      <c r="A1040" s="1"/>
    </row>
    <row r="1041" spans="1:1">
      <c r="A1041" s="1"/>
    </row>
    <row r="1042" spans="1:1">
      <c r="A1042" s="1"/>
    </row>
    <row r="1043" spans="1:1">
      <c r="A1043" s="1"/>
    </row>
    <row r="1044" spans="1:1">
      <c r="A1044" s="1"/>
    </row>
    <row r="1045" spans="1:1">
      <c r="A1045" s="1"/>
    </row>
    <row r="1046" spans="1:1">
      <c r="A1046" s="1"/>
    </row>
    <row r="1047" spans="1:1">
      <c r="A1047" s="1"/>
    </row>
    <row r="1048" spans="1:1">
      <c r="A1048" s="1"/>
    </row>
    <row r="1049" spans="1:1">
      <c r="A1049" s="1"/>
    </row>
    <row r="1050" spans="1:1">
      <c r="A1050" s="1"/>
    </row>
    <row r="1051" spans="1:1">
      <c r="A1051" s="1"/>
    </row>
    <row r="1052" spans="1:1">
      <c r="A1052" s="1"/>
    </row>
    <row r="1053" spans="1:1">
      <c r="A1053" s="1"/>
    </row>
    <row r="1054" spans="1:1">
      <c r="A1054" s="1"/>
    </row>
    <row r="1055" spans="1:1">
      <c r="A1055" s="1"/>
    </row>
    <row r="1056" spans="1:1">
      <c r="A1056" s="1"/>
    </row>
    <row r="1057" spans="1:1">
      <c r="A1057" s="1"/>
    </row>
    <row r="1058" spans="1:1">
      <c r="A1058" s="1"/>
    </row>
    <row r="1059" spans="1:1">
      <c r="A1059" s="1"/>
    </row>
    <row r="1060" spans="1:1">
      <c r="A1060" s="1"/>
    </row>
    <row r="1061" spans="1:1">
      <c r="A1061" s="1"/>
    </row>
    <row r="1062" spans="1:1">
      <c r="A1062" s="1"/>
    </row>
    <row r="1063" spans="1:1">
      <c r="A1063" s="1"/>
    </row>
    <row r="1064" spans="1:1">
      <c r="A1064" s="1"/>
    </row>
    <row r="1065" spans="1:1">
      <c r="A1065" s="1"/>
    </row>
    <row r="1066" spans="1:1">
      <c r="A1066" s="1"/>
    </row>
    <row r="1067" spans="1:1">
      <c r="A1067" s="1"/>
    </row>
    <row r="1068" spans="1:1">
      <c r="A1068" s="1"/>
    </row>
    <row r="1069" spans="1:1">
      <c r="A1069" s="1"/>
    </row>
    <row r="1070" spans="1:1">
      <c r="A1070" s="1"/>
    </row>
    <row r="1071" spans="1:1">
      <c r="A1071" s="1"/>
    </row>
    <row r="1072" spans="1:1">
      <c r="A1072" s="1"/>
    </row>
    <row r="1073" spans="1:1">
      <c r="A1073" s="1"/>
    </row>
    <row r="1074" spans="1:1">
      <c r="A1074" s="1"/>
    </row>
    <row r="1075" spans="1:1">
      <c r="A1075" s="1"/>
    </row>
    <row r="1076" spans="1:1">
      <c r="A1076" s="1"/>
    </row>
    <row r="1077" spans="1:1">
      <c r="A1077" s="1"/>
    </row>
    <row r="1078" spans="1:1">
      <c r="A1078" s="1"/>
    </row>
    <row r="1079" spans="1:1">
      <c r="A1079" s="1"/>
    </row>
    <row r="1080" spans="1:1">
      <c r="A1080" s="1"/>
    </row>
    <row r="1081" spans="1:1">
      <c r="A1081" s="1"/>
    </row>
    <row r="1082" spans="1:1">
      <c r="A1082" s="1"/>
    </row>
    <row r="1083" spans="1:1">
      <c r="A1083" s="1"/>
    </row>
    <row r="1084" spans="1:1">
      <c r="A1084" s="1"/>
    </row>
    <row r="1085" spans="1:1">
      <c r="A1085" s="1"/>
    </row>
    <row r="1086" spans="1:1">
      <c r="A1086" s="1"/>
    </row>
    <row r="1087" spans="1:1">
      <c r="A1087" s="1"/>
    </row>
    <row r="1088" spans="1:1">
      <c r="A1088" s="1"/>
    </row>
    <row r="1089" spans="1:1">
      <c r="A1089" s="1"/>
    </row>
    <row r="1090" spans="1:1">
      <c r="A1090" s="1"/>
    </row>
    <row r="1091" spans="1:1">
      <c r="A1091" s="1"/>
    </row>
    <row r="1092" spans="1:1">
      <c r="A1092" s="1"/>
    </row>
    <row r="1093" spans="1:1">
      <c r="A1093" s="1"/>
    </row>
    <row r="1094" spans="1:1">
      <c r="A1094" s="1"/>
    </row>
    <row r="1095" spans="1:1">
      <c r="A1095" s="1"/>
    </row>
    <row r="1096" spans="1:1">
      <c r="A1096" s="1"/>
    </row>
    <row r="1097" spans="1:1">
      <c r="A1097" s="1"/>
    </row>
    <row r="1098" spans="1:1">
      <c r="A1098" s="1"/>
    </row>
    <row r="1099" spans="1:1">
      <c r="A1099" s="1"/>
    </row>
    <row r="1100" spans="1:1">
      <c r="A1100" s="1"/>
    </row>
    <row r="1101" spans="1:1">
      <c r="A1101" s="1"/>
    </row>
    <row r="1102" spans="1:1">
      <c r="A1102" s="1"/>
    </row>
    <row r="1103" spans="1:1">
      <c r="A1103" s="1"/>
    </row>
    <row r="1104" spans="1:1">
      <c r="A1104" s="1"/>
    </row>
    <row r="1105" spans="1:1">
      <c r="A1105" s="1"/>
    </row>
    <row r="1106" spans="1:1">
      <c r="A1106" s="1"/>
    </row>
    <row r="1107" spans="1:1">
      <c r="A1107" s="1"/>
    </row>
    <row r="1108" spans="1:1">
      <c r="A1108" s="1"/>
    </row>
    <row r="1109" spans="1:1">
      <c r="A1109" s="1"/>
    </row>
    <row r="1110" spans="1:1">
      <c r="A1110" s="1"/>
    </row>
    <row r="1111" spans="1:1">
      <c r="A1111" s="1"/>
    </row>
    <row r="1112" spans="1:1">
      <c r="A1112" s="1"/>
    </row>
    <row r="1113" spans="1:1">
      <c r="A1113" s="1"/>
    </row>
    <row r="1114" spans="1:1">
      <c r="A1114" s="1"/>
    </row>
    <row r="1115" spans="1:1">
      <c r="A1115" s="1"/>
    </row>
    <row r="1116" spans="1:1">
      <c r="A1116" s="1"/>
    </row>
    <row r="1117" spans="1:1">
      <c r="A1117" s="1"/>
    </row>
    <row r="1118" spans="1:1">
      <c r="A1118" s="1"/>
    </row>
    <row r="1119" spans="1:1">
      <c r="A1119" s="1"/>
    </row>
    <row r="1120" spans="1:1">
      <c r="A1120" s="1"/>
    </row>
    <row r="1121" spans="1:1">
      <c r="A1121" s="1"/>
    </row>
    <row r="1122" spans="1:1">
      <c r="A1122" s="1"/>
    </row>
    <row r="1123" spans="1:1">
      <c r="A1123" s="1"/>
    </row>
    <row r="1124" spans="1:1">
      <c r="A1124" s="1"/>
    </row>
    <row r="1125" spans="1:1">
      <c r="A1125" s="1"/>
    </row>
    <row r="1126" spans="1:1">
      <c r="A1126" s="1"/>
    </row>
    <row r="1127" spans="1:1">
      <c r="A1127" s="1"/>
    </row>
    <row r="1128" spans="1:1">
      <c r="A1128" s="1"/>
    </row>
    <row r="1129" spans="1:1">
      <c r="A1129" s="1"/>
    </row>
    <row r="1130" spans="1:1">
      <c r="A1130" s="1"/>
    </row>
    <row r="1131" spans="1:1">
      <c r="A1131" s="1"/>
    </row>
    <row r="1132" spans="1:1">
      <c r="A1132" s="1"/>
    </row>
    <row r="1133" spans="1:1">
      <c r="A1133" s="1"/>
    </row>
    <row r="1134" spans="1:1">
      <c r="A1134" s="1"/>
    </row>
    <row r="1135" spans="1:1">
      <c r="A1135" s="1"/>
    </row>
    <row r="1136" spans="1:1">
      <c r="A1136" s="1"/>
    </row>
    <row r="1137" spans="1:1">
      <c r="A1137" s="1"/>
    </row>
    <row r="1138" spans="1:1">
      <c r="A1138" s="1"/>
    </row>
    <row r="1139" spans="1:1">
      <c r="A1139" s="1"/>
    </row>
    <row r="1140" spans="1:1">
      <c r="A1140" s="1"/>
    </row>
    <row r="1141" spans="1:1">
      <c r="A1141" s="1"/>
    </row>
    <row r="1142" spans="1:1">
      <c r="A1142" s="1"/>
    </row>
    <row r="1143" spans="1:1">
      <c r="A1143" s="1"/>
    </row>
    <row r="1144" spans="1:1">
      <c r="A1144" s="1"/>
    </row>
    <row r="1145" spans="1:1">
      <c r="A1145" s="1"/>
    </row>
    <row r="1146" spans="1:1">
      <c r="A1146" s="1"/>
    </row>
    <row r="1147" spans="1:1">
      <c r="A1147" s="1"/>
    </row>
    <row r="1148" spans="1:1">
      <c r="A1148" s="1"/>
    </row>
    <row r="1149" spans="1:1">
      <c r="A1149" s="1"/>
    </row>
    <row r="1150" spans="1:1">
      <c r="A1150" s="1"/>
    </row>
    <row r="1151" spans="1:1">
      <c r="A1151" s="1"/>
    </row>
    <row r="1152" spans="1:1">
      <c r="A1152" s="1"/>
    </row>
    <row r="1153" spans="1:1">
      <c r="A1153" s="1"/>
    </row>
    <row r="1154" spans="1:1">
      <c r="A1154" s="1"/>
    </row>
    <row r="1155" spans="1:1">
      <c r="A1155" s="1"/>
    </row>
    <row r="1156" spans="1:1">
      <c r="A1156" s="1"/>
    </row>
    <row r="1157" spans="1:1">
      <c r="A1157" s="1"/>
    </row>
    <row r="1158" spans="1:1">
      <c r="A1158" s="1"/>
    </row>
    <row r="1159" spans="1:1">
      <c r="A1159" s="1"/>
    </row>
    <row r="1160" spans="1:1">
      <c r="A1160" s="1"/>
    </row>
    <row r="1161" spans="1:1">
      <c r="A1161" s="1"/>
    </row>
    <row r="1162" spans="1:1">
      <c r="A1162" s="1"/>
    </row>
    <row r="1163" spans="1:1">
      <c r="A1163" s="1"/>
    </row>
    <row r="1164" spans="1:1">
      <c r="A1164" s="1"/>
    </row>
    <row r="1165" spans="1:1">
      <c r="A1165" s="1"/>
    </row>
    <row r="1166" spans="1:1">
      <c r="A1166" s="1"/>
    </row>
    <row r="1167" spans="1:1">
      <c r="A1167" s="1"/>
    </row>
    <row r="1168" spans="1:1">
      <c r="A1168" s="1"/>
    </row>
    <row r="1169" spans="1:1">
      <c r="A1169" s="1"/>
    </row>
    <row r="1170" spans="1:1">
      <c r="A1170" s="1"/>
    </row>
    <row r="1171" spans="1:1">
      <c r="A1171" s="1"/>
    </row>
    <row r="1172" spans="1:1">
      <c r="A1172" s="1"/>
    </row>
    <row r="1173" spans="1:1">
      <c r="A1173" s="1"/>
    </row>
    <row r="1174" spans="1:1">
      <c r="A1174" s="1"/>
    </row>
    <row r="1175" spans="1:1">
      <c r="A1175" s="1"/>
    </row>
    <row r="1176" spans="1:1">
      <c r="A1176" s="1"/>
    </row>
    <row r="1177" spans="1:1">
      <c r="A1177" s="1"/>
    </row>
    <row r="1178" spans="1:1">
      <c r="A1178" s="1"/>
    </row>
    <row r="1179" spans="1:1">
      <c r="A1179" s="1"/>
    </row>
    <row r="1180" spans="1:1">
      <c r="A1180" s="1"/>
    </row>
    <row r="1181" spans="1:1">
      <c r="A1181" s="1"/>
    </row>
    <row r="1182" spans="1:1">
      <c r="A1182" s="1"/>
    </row>
    <row r="1183" spans="1:1">
      <c r="A1183" s="1"/>
    </row>
    <row r="1184" spans="1:1">
      <c r="A1184" s="1"/>
    </row>
    <row r="1185" spans="1:1">
      <c r="A1185" s="1"/>
    </row>
    <row r="1186" spans="1:1">
      <c r="A1186" s="1"/>
    </row>
    <row r="1187" spans="1:1">
      <c r="A1187" s="1"/>
    </row>
    <row r="1188" spans="1:1">
      <c r="A1188" s="1"/>
    </row>
    <row r="1189" spans="1:1">
      <c r="A1189" s="1"/>
    </row>
    <row r="1190" spans="1:1">
      <c r="A1190" s="1"/>
    </row>
    <row r="1191" spans="1:1">
      <c r="A1191" s="1"/>
    </row>
    <row r="1192" spans="1:1">
      <c r="A1192" s="1"/>
    </row>
    <row r="1193" spans="1:1">
      <c r="A1193" s="1"/>
    </row>
    <row r="1194" spans="1:1">
      <c r="A1194" s="1"/>
    </row>
    <row r="1195" spans="1:1">
      <c r="A1195" s="1"/>
    </row>
    <row r="1196" spans="1:1">
      <c r="A1196" s="1"/>
    </row>
    <row r="1197" spans="1:1">
      <c r="A1197" s="1"/>
    </row>
    <row r="1198" spans="1:1">
      <c r="A1198" s="1"/>
    </row>
    <row r="1199" spans="1:1">
      <c r="A1199" s="1"/>
    </row>
    <row r="1200" spans="1:1">
      <c r="A1200" s="1"/>
    </row>
    <row r="1201" spans="1:1">
      <c r="A1201" s="1"/>
    </row>
    <row r="1202" spans="1:1">
      <c r="A1202" s="1"/>
    </row>
    <row r="1203" spans="1:1">
      <c r="A1203" s="1"/>
    </row>
    <row r="1204" spans="1:1">
      <c r="A1204" s="1"/>
    </row>
    <row r="1205" spans="1:1">
      <c r="A1205" s="1"/>
    </row>
    <row r="1206" spans="1:1">
      <c r="A1206" s="1"/>
    </row>
    <row r="1207" spans="1:1">
      <c r="A1207" s="1"/>
    </row>
    <row r="1208" spans="1:1">
      <c r="A1208" s="1"/>
    </row>
    <row r="1209" spans="1:1">
      <c r="A1209" s="1"/>
    </row>
    <row r="1210" spans="1:1">
      <c r="A1210" s="1"/>
    </row>
    <row r="1211" spans="1:1">
      <c r="A1211" s="1"/>
    </row>
    <row r="1212" spans="1:1">
      <c r="A1212" s="1"/>
    </row>
    <row r="1213" spans="1:1">
      <c r="A1213" s="1"/>
    </row>
    <row r="1214" spans="1:1">
      <c r="A1214" s="1"/>
    </row>
    <row r="1215" spans="1:1">
      <c r="A1215" s="1"/>
    </row>
    <row r="1216" spans="1:1">
      <c r="A1216" s="1"/>
    </row>
    <row r="1217" spans="1:1">
      <c r="A1217" s="1"/>
    </row>
    <row r="1218" spans="1:1">
      <c r="A1218" s="1"/>
    </row>
    <row r="1219" spans="1:1">
      <c r="A1219" s="1"/>
    </row>
    <row r="1220" spans="1:1">
      <c r="A1220" s="1"/>
    </row>
    <row r="1221" spans="1:1">
      <c r="A1221" s="1"/>
    </row>
    <row r="1222" spans="1:1">
      <c r="A1222" s="1"/>
    </row>
    <row r="1223" spans="1:1">
      <c r="A1223" s="1"/>
    </row>
    <row r="1224" spans="1:1">
      <c r="A1224" s="1"/>
    </row>
    <row r="1225" spans="1:1">
      <c r="A1225" s="1"/>
    </row>
    <row r="1226" spans="1:1">
      <c r="A1226" s="1"/>
    </row>
    <row r="1227" spans="1:1">
      <c r="A1227" s="1"/>
    </row>
    <row r="1228" spans="1:1">
      <c r="A1228" s="1"/>
    </row>
    <row r="1229" spans="1:1">
      <c r="A1229" s="1"/>
    </row>
    <row r="1230" spans="1:1">
      <c r="A1230" s="1"/>
    </row>
    <row r="1231" spans="1:1">
      <c r="A1231" s="1"/>
    </row>
    <row r="1232" spans="1:1">
      <c r="A1232" s="1"/>
    </row>
    <row r="1233" spans="1:1">
      <c r="A1233" s="1"/>
    </row>
    <row r="1234" spans="1:1">
      <c r="A1234" s="1"/>
    </row>
    <row r="1235" spans="1:1">
      <c r="A1235" s="1"/>
    </row>
    <row r="1236" spans="1:1">
      <c r="A1236" s="1"/>
    </row>
    <row r="1237" spans="1:1">
      <c r="A1237" s="1"/>
    </row>
    <row r="1238" spans="1:1">
      <c r="A1238" s="1"/>
    </row>
    <row r="1239" spans="1:1">
      <c r="A1239" s="1"/>
    </row>
    <row r="1240" spans="1:1">
      <c r="A1240" s="1"/>
    </row>
    <row r="1241" spans="1:1">
      <c r="A1241" s="1"/>
    </row>
  </sheetData>
  <phoneticPr fontId="0" type="noConversion"/>
  <pageMargins left="0.7" right="0.7" top="0.75" bottom="0.75" header="0.3" footer="0.3"/>
  <pageSetup scale="63" fitToHeight="0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A44"/>
  <sheetViews>
    <sheetView view="pageLayout" zoomScaleNormal="100" workbookViewId="0"/>
  </sheetViews>
  <sheetFormatPr defaultRowHeight="15"/>
  <cols>
    <col min="1" max="1" width="82.42578125" customWidth="1"/>
  </cols>
  <sheetData>
    <row r="1" spans="1:1" ht="31.5">
      <c r="A1" s="57" t="s">
        <v>494</v>
      </c>
    </row>
    <row r="3" spans="1:1" ht="18.75">
      <c r="A3" s="54" t="s">
        <v>621</v>
      </c>
    </row>
    <row r="4" spans="1:1" ht="18.75">
      <c r="A4" s="54" t="s">
        <v>622</v>
      </c>
    </row>
    <row r="5" spans="1:1" ht="18.75">
      <c r="A5" s="54"/>
    </row>
    <row r="6" spans="1:1" ht="18.75">
      <c r="A6" s="54" t="s">
        <v>555</v>
      </c>
    </row>
    <row r="7" spans="1:1" ht="18.75">
      <c r="A7" s="54" t="s">
        <v>556</v>
      </c>
    </row>
    <row r="8" spans="1:1" ht="18.75">
      <c r="A8" s="54"/>
    </row>
    <row r="9" spans="1:1" ht="18.75">
      <c r="A9" s="54" t="s">
        <v>564</v>
      </c>
    </row>
    <row r="10" spans="1:1" ht="18.75">
      <c r="A10" s="54" t="s">
        <v>557</v>
      </c>
    </row>
    <row r="11" spans="1:1" ht="18.75">
      <c r="A11" s="54" t="s">
        <v>558</v>
      </c>
    </row>
    <row r="12" spans="1:1" ht="18.75">
      <c r="A12" s="54"/>
    </row>
    <row r="13" spans="1:1" ht="18.75">
      <c r="A13" s="54"/>
    </row>
    <row r="14" spans="1:1" ht="18.75">
      <c r="A14" s="54"/>
    </row>
    <row r="15" spans="1:1" ht="31.5">
      <c r="A15" s="57" t="s">
        <v>559</v>
      </c>
    </row>
    <row r="16" spans="1:1" ht="18.75">
      <c r="A16" s="54"/>
    </row>
    <row r="17" spans="1:1" ht="18.75">
      <c r="A17" s="54" t="s">
        <v>560</v>
      </c>
    </row>
    <row r="18" spans="1:1" ht="18.75">
      <c r="A18" s="54" t="s">
        <v>561</v>
      </c>
    </row>
    <row r="19" spans="1:1" ht="18.75">
      <c r="A19" s="54"/>
    </row>
    <row r="20" spans="1:1" ht="18.75">
      <c r="A20" s="54" t="s">
        <v>562</v>
      </c>
    </row>
    <row r="21" spans="1:1" ht="18.75">
      <c r="A21" s="54" t="s">
        <v>563</v>
      </c>
    </row>
    <row r="22" spans="1:1" ht="18.75">
      <c r="A22" s="54"/>
    </row>
    <row r="23" spans="1:1" ht="18.75">
      <c r="A23" s="54" t="s">
        <v>610</v>
      </c>
    </row>
    <row r="24" spans="1:1" ht="18.75">
      <c r="A24" s="54" t="s">
        <v>611</v>
      </c>
    </row>
    <row r="25" spans="1:1" ht="18.75">
      <c r="A25" s="54" t="s">
        <v>612</v>
      </c>
    </row>
    <row r="26" spans="1:1" ht="18.75">
      <c r="A26" s="54"/>
    </row>
    <row r="27" spans="1:1" ht="18.75">
      <c r="A27" s="54" t="s">
        <v>644</v>
      </c>
    </row>
    <row r="28" spans="1:1" ht="18.75">
      <c r="A28" s="54" t="s">
        <v>645</v>
      </c>
    </row>
    <row r="29" spans="1:1" ht="18.75">
      <c r="A29" s="54" t="s">
        <v>646</v>
      </c>
    </row>
    <row r="30" spans="1:1" ht="18.75">
      <c r="A30" s="54"/>
    </row>
    <row r="31" spans="1:1" ht="18.75">
      <c r="A31" s="54"/>
    </row>
    <row r="32" spans="1:1" ht="18.75">
      <c r="A32" s="54"/>
    </row>
    <row r="33" spans="1:1" ht="18.75">
      <c r="A33" s="54"/>
    </row>
    <row r="34" spans="1:1" ht="18.75">
      <c r="A34" s="54"/>
    </row>
    <row r="35" spans="1:1" ht="18.75">
      <c r="A35" s="54"/>
    </row>
    <row r="36" spans="1:1" ht="18.75">
      <c r="A36" s="54"/>
    </row>
    <row r="37" spans="1:1" ht="18.75">
      <c r="A37" s="54"/>
    </row>
    <row r="38" spans="1:1" ht="18.75">
      <c r="A38" s="54"/>
    </row>
    <row r="39" spans="1:1" ht="18.75">
      <c r="A39" s="54"/>
    </row>
    <row r="40" spans="1:1" ht="18.75">
      <c r="A40" s="54"/>
    </row>
    <row r="41" spans="1:1" ht="18.75">
      <c r="A41" s="54"/>
    </row>
    <row r="42" spans="1:1" ht="18.75">
      <c r="A42" s="54"/>
    </row>
    <row r="43" spans="1:1" ht="18.75">
      <c r="A43" s="54"/>
    </row>
    <row r="44" spans="1:1" ht="18.75">
      <c r="A44" s="54"/>
    </row>
  </sheetData>
  <phoneticPr fontId="0" type="noConversion"/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4" tint="0.39997558519241921"/>
    <pageSetUpPr fitToPage="1"/>
  </sheetPr>
  <dimension ref="A1:H263"/>
  <sheetViews>
    <sheetView workbookViewId="0">
      <selection activeCell="B2" sqref="B2"/>
    </sheetView>
  </sheetViews>
  <sheetFormatPr defaultRowHeight="15"/>
  <cols>
    <col min="1" max="1" width="10.7109375" customWidth="1"/>
    <col min="2" max="2" width="31.7109375" customWidth="1"/>
    <col min="3" max="3" width="16.5703125" style="6" bestFit="1" customWidth="1"/>
    <col min="4" max="5" width="14.28515625" style="6" bestFit="1" customWidth="1"/>
    <col min="6" max="6" width="16.5703125" style="6" bestFit="1" customWidth="1"/>
    <col min="7" max="7" width="15.7109375" bestFit="1" customWidth="1"/>
    <col min="8" max="8" width="3.28515625" customWidth="1"/>
  </cols>
  <sheetData>
    <row r="1" spans="1:7">
      <c r="C1" s="5" t="s">
        <v>248</v>
      </c>
      <c r="D1" s="5" t="s">
        <v>245</v>
      </c>
      <c r="E1" s="5" t="s">
        <v>242</v>
      </c>
      <c r="F1" s="5" t="s">
        <v>251</v>
      </c>
      <c r="G1" s="5" t="s">
        <v>400</v>
      </c>
    </row>
    <row r="2" spans="1:7" ht="15.75">
      <c r="A2" s="58" t="s">
        <v>493</v>
      </c>
      <c r="B2" s="59" t="s">
        <v>494</v>
      </c>
      <c r="C2" s="5" t="s">
        <v>243</v>
      </c>
      <c r="D2" s="5" t="s">
        <v>243</v>
      </c>
      <c r="E2" s="5" t="s">
        <v>244</v>
      </c>
      <c r="F2" s="5" t="s">
        <v>244</v>
      </c>
      <c r="G2" s="5" t="s">
        <v>244</v>
      </c>
    </row>
    <row r="4" spans="1:7" ht="15.75">
      <c r="A4" s="14" t="s">
        <v>310</v>
      </c>
    </row>
    <row r="5" spans="1:7">
      <c r="A5" s="1" t="s">
        <v>495</v>
      </c>
      <c r="B5" t="s">
        <v>496</v>
      </c>
      <c r="C5" s="7"/>
      <c r="D5" s="6">
        <v>0</v>
      </c>
      <c r="E5" s="6">
        <v>796.23</v>
      </c>
      <c r="F5" s="6">
        <v>0</v>
      </c>
      <c r="G5" s="6">
        <v>49992</v>
      </c>
    </row>
    <row r="6" spans="1:7">
      <c r="A6" s="1" t="s">
        <v>497</v>
      </c>
      <c r="B6" t="s">
        <v>498</v>
      </c>
      <c r="C6" s="7">
        <v>30000</v>
      </c>
      <c r="D6" s="6">
        <v>25000</v>
      </c>
      <c r="E6" s="6">
        <v>18099.490000000002</v>
      </c>
      <c r="F6" s="6">
        <v>25273.119999999999</v>
      </c>
      <c r="G6" s="6">
        <v>34148.160000000003</v>
      </c>
    </row>
    <row r="7" spans="1:7">
      <c r="A7" s="1" t="s">
        <v>499</v>
      </c>
      <c r="B7" t="s">
        <v>500</v>
      </c>
      <c r="C7" s="7">
        <v>170000</v>
      </c>
      <c r="D7" s="6">
        <v>175000</v>
      </c>
      <c r="E7" s="6">
        <v>179248.56</v>
      </c>
      <c r="F7" s="6">
        <v>175263.66</v>
      </c>
      <c r="G7" s="6">
        <v>144316.26</v>
      </c>
    </row>
    <row r="8" spans="1:7">
      <c r="A8" s="1" t="s">
        <v>354</v>
      </c>
      <c r="B8" t="s">
        <v>370</v>
      </c>
      <c r="C8" s="7"/>
      <c r="D8" s="6">
        <v>0</v>
      </c>
      <c r="E8" s="6">
        <v>0</v>
      </c>
      <c r="F8" s="6">
        <v>75</v>
      </c>
      <c r="G8" s="6">
        <v>115</v>
      </c>
    </row>
    <row r="9" spans="1:7">
      <c r="A9" s="1" t="s">
        <v>268</v>
      </c>
      <c r="B9" t="s">
        <v>274</v>
      </c>
      <c r="C9" s="7"/>
      <c r="D9" s="6">
        <v>0</v>
      </c>
      <c r="E9" s="6">
        <v>0</v>
      </c>
      <c r="F9" s="6">
        <v>0</v>
      </c>
      <c r="G9" s="6">
        <v>5499.13</v>
      </c>
    </row>
    <row r="10" spans="1:7">
      <c r="A10" s="1" t="s">
        <v>343</v>
      </c>
      <c r="B10" t="s">
        <v>344</v>
      </c>
      <c r="C10" s="7">
        <v>500</v>
      </c>
      <c r="D10" s="6">
        <v>0</v>
      </c>
      <c r="E10" s="6">
        <v>719</v>
      </c>
      <c r="F10" s="6">
        <v>335</v>
      </c>
      <c r="G10" s="6">
        <v>665</v>
      </c>
    </row>
    <row r="11" spans="1:7">
      <c r="A11" s="1" t="s">
        <v>269</v>
      </c>
      <c r="B11" t="s">
        <v>275</v>
      </c>
      <c r="C11" s="7">
        <v>0</v>
      </c>
      <c r="D11" s="6">
        <v>0</v>
      </c>
      <c r="E11" s="6">
        <v>-1199</v>
      </c>
      <c r="F11" s="6">
        <v>377.09</v>
      </c>
      <c r="G11" s="6">
        <v>13904.45</v>
      </c>
    </row>
    <row r="12" spans="1:7">
      <c r="A12" s="1" t="s">
        <v>501</v>
      </c>
      <c r="B12" t="s">
        <v>502</v>
      </c>
      <c r="C12" s="7">
        <v>0</v>
      </c>
      <c r="D12" s="6">
        <v>0</v>
      </c>
      <c r="E12" s="6">
        <v>0</v>
      </c>
      <c r="F12" s="6">
        <v>30</v>
      </c>
      <c r="G12" s="6">
        <v>30</v>
      </c>
    </row>
    <row r="13" spans="1:7">
      <c r="A13" s="1" t="s">
        <v>270</v>
      </c>
      <c r="B13" t="s">
        <v>503</v>
      </c>
      <c r="C13" s="7">
        <v>0</v>
      </c>
      <c r="D13" s="6">
        <v>0</v>
      </c>
      <c r="E13" s="6">
        <v>0</v>
      </c>
      <c r="F13" s="6">
        <v>0</v>
      </c>
      <c r="G13" s="6">
        <v>0</v>
      </c>
    </row>
    <row r="14" spans="1:7">
      <c r="A14" s="1" t="s">
        <v>345</v>
      </c>
      <c r="B14" t="s">
        <v>346</v>
      </c>
      <c r="C14" s="7">
        <v>5000</v>
      </c>
      <c r="D14" s="6">
        <v>1000</v>
      </c>
      <c r="E14" s="6">
        <v>4339.87</v>
      </c>
      <c r="F14" s="6">
        <v>0</v>
      </c>
      <c r="G14" s="6">
        <v>119635.9</v>
      </c>
    </row>
    <row r="15" spans="1:7">
      <c r="A15" s="1" t="s">
        <v>504</v>
      </c>
      <c r="B15" t="s">
        <v>505</v>
      </c>
      <c r="C15" s="7">
        <v>10000</v>
      </c>
      <c r="D15" s="6">
        <v>25000</v>
      </c>
      <c r="E15" s="6">
        <v>10268.049999999999</v>
      </c>
      <c r="F15" s="6">
        <v>26170.38</v>
      </c>
      <c r="G15" s="6">
        <v>94308.69</v>
      </c>
    </row>
    <row r="16" spans="1:7">
      <c r="A16" s="1" t="s">
        <v>362</v>
      </c>
      <c r="B16" t="s">
        <v>379</v>
      </c>
      <c r="C16" s="7">
        <v>90500</v>
      </c>
      <c r="D16" s="6">
        <v>100000</v>
      </c>
      <c r="E16" s="6">
        <v>81749.570000000007</v>
      </c>
      <c r="F16" s="6">
        <v>99379.81</v>
      </c>
      <c r="G16" s="6">
        <v>30682.19</v>
      </c>
    </row>
    <row r="17" spans="1:7">
      <c r="A17" s="1" t="s">
        <v>347</v>
      </c>
      <c r="B17" t="s">
        <v>348</v>
      </c>
      <c r="C17" s="7">
        <v>0</v>
      </c>
      <c r="D17" s="7">
        <v>0</v>
      </c>
      <c r="E17" s="7">
        <v>0</v>
      </c>
      <c r="F17" s="7">
        <v>45000</v>
      </c>
      <c r="G17" s="7">
        <v>49192</v>
      </c>
    </row>
    <row r="18" spans="1:7" ht="15.75">
      <c r="A18" s="1"/>
      <c r="B18" s="12" t="s">
        <v>280</v>
      </c>
      <c r="C18" s="13">
        <f>SUM(C5:C17)</f>
        <v>306000</v>
      </c>
      <c r="D18" s="13">
        <f>SUM(D5:D17)</f>
        <v>326000</v>
      </c>
      <c r="E18" s="13">
        <f>SUM(E5:E17)</f>
        <v>294021.77</v>
      </c>
      <c r="F18" s="13">
        <f>SUM(F5:F17)</f>
        <v>371904.06</v>
      </c>
      <c r="G18" s="13">
        <f>SUM(G5:G17)</f>
        <v>542488.78</v>
      </c>
    </row>
    <row r="19" spans="1:7" ht="15.75">
      <c r="A19" s="3" t="s">
        <v>506</v>
      </c>
    </row>
    <row r="20" spans="1:7">
      <c r="A20" s="1" t="s">
        <v>70</v>
      </c>
      <c r="B20" t="s">
        <v>285</v>
      </c>
      <c r="C20" s="7">
        <v>3500</v>
      </c>
      <c r="D20" s="6">
        <v>2000</v>
      </c>
      <c r="E20" s="6">
        <v>12045.73</v>
      </c>
      <c r="F20" s="6">
        <v>1343.46</v>
      </c>
      <c r="G20" s="17">
        <v>631</v>
      </c>
    </row>
    <row r="21" spans="1:7">
      <c r="A21" s="1" t="s">
        <v>72</v>
      </c>
      <c r="B21" t="s">
        <v>73</v>
      </c>
      <c r="C21" s="7">
        <v>1200</v>
      </c>
      <c r="D21" s="6">
        <v>1000</v>
      </c>
      <c r="E21" s="6">
        <v>451.68</v>
      </c>
      <c r="F21" s="6">
        <v>901.91</v>
      </c>
      <c r="G21" s="17">
        <v>2238.54</v>
      </c>
    </row>
    <row r="22" spans="1:7">
      <c r="A22" s="1" t="s">
        <v>74</v>
      </c>
      <c r="B22" t="s">
        <v>75</v>
      </c>
      <c r="C22" s="7">
        <v>100</v>
      </c>
      <c r="D22" s="6">
        <v>0</v>
      </c>
      <c r="E22" s="6">
        <v>0</v>
      </c>
      <c r="F22" s="6">
        <v>150.5</v>
      </c>
      <c r="G22" s="17">
        <v>48.76</v>
      </c>
    </row>
    <row r="23" spans="1:7">
      <c r="A23" s="1" t="s">
        <v>76</v>
      </c>
      <c r="B23" t="s">
        <v>77</v>
      </c>
      <c r="C23" s="7">
        <v>1600</v>
      </c>
      <c r="D23" s="6">
        <v>1500</v>
      </c>
      <c r="E23" s="6">
        <v>1599.09</v>
      </c>
      <c r="F23" s="6">
        <v>2469.73</v>
      </c>
      <c r="G23" s="17">
        <v>1700</v>
      </c>
    </row>
    <row r="24" spans="1:7">
      <c r="A24" s="1" t="s">
        <v>78</v>
      </c>
      <c r="B24" t="s">
        <v>286</v>
      </c>
      <c r="C24" s="7">
        <v>1000</v>
      </c>
      <c r="D24" s="6">
        <v>1600</v>
      </c>
      <c r="E24" s="6">
        <v>0</v>
      </c>
      <c r="F24" s="6">
        <v>1486.9</v>
      </c>
      <c r="G24" s="6">
        <v>1796.4</v>
      </c>
    </row>
    <row r="25" spans="1:7">
      <c r="A25" s="1" t="s">
        <v>507</v>
      </c>
      <c r="B25" t="s">
        <v>508</v>
      </c>
      <c r="C25" s="7">
        <v>387850</v>
      </c>
      <c r="D25" s="6">
        <v>0</v>
      </c>
      <c r="E25" s="6">
        <v>0</v>
      </c>
      <c r="F25" s="6">
        <v>387850.14</v>
      </c>
      <c r="G25" s="6">
        <v>0</v>
      </c>
    </row>
    <row r="26" spans="1:7">
      <c r="A26" s="1" t="s">
        <v>80</v>
      </c>
      <c r="B26" t="s">
        <v>81</v>
      </c>
      <c r="C26" s="7">
        <v>20500</v>
      </c>
      <c r="D26" s="6">
        <v>20000</v>
      </c>
      <c r="E26" s="6">
        <v>20528.439999999999</v>
      </c>
      <c r="F26" s="6">
        <v>16221.92</v>
      </c>
      <c r="G26" s="6">
        <v>16518.13</v>
      </c>
    </row>
    <row r="27" spans="1:7">
      <c r="A27" s="1" t="s">
        <v>82</v>
      </c>
      <c r="B27" t="s">
        <v>83</v>
      </c>
      <c r="C27" s="7">
        <v>0</v>
      </c>
      <c r="D27" s="6">
        <v>0</v>
      </c>
      <c r="E27" s="6">
        <v>0</v>
      </c>
      <c r="F27" s="6">
        <v>0</v>
      </c>
      <c r="G27" s="6">
        <v>0</v>
      </c>
    </row>
    <row r="28" spans="1:7">
      <c r="A28" s="1" t="s">
        <v>84</v>
      </c>
      <c r="B28" t="s">
        <v>509</v>
      </c>
      <c r="C28" s="7">
        <v>450</v>
      </c>
      <c r="D28" s="6">
        <v>2800</v>
      </c>
      <c r="E28" s="6">
        <v>1144.79</v>
      </c>
      <c r="F28" s="6">
        <v>2349.17</v>
      </c>
      <c r="G28" s="6">
        <v>2744.14</v>
      </c>
    </row>
    <row r="29" spans="1:7">
      <c r="A29" s="1" t="s">
        <v>86</v>
      </c>
      <c r="B29" t="s">
        <v>87</v>
      </c>
      <c r="C29" s="7">
        <v>2150</v>
      </c>
      <c r="D29" s="6">
        <v>200</v>
      </c>
      <c r="E29" s="6">
        <v>1029.32</v>
      </c>
      <c r="F29" s="6">
        <v>1275</v>
      </c>
      <c r="G29" s="6">
        <v>0</v>
      </c>
    </row>
    <row r="30" spans="1:7">
      <c r="A30" s="1" t="s">
        <v>90</v>
      </c>
      <c r="B30" t="s">
        <v>91</v>
      </c>
      <c r="C30" s="7">
        <v>0</v>
      </c>
      <c r="D30" s="6">
        <v>0</v>
      </c>
      <c r="E30" s="6">
        <v>0</v>
      </c>
      <c r="F30" s="6">
        <v>458.84</v>
      </c>
      <c r="G30" s="6">
        <v>374.72</v>
      </c>
    </row>
    <row r="31" spans="1:7">
      <c r="A31" s="1" t="s">
        <v>287</v>
      </c>
      <c r="B31" t="s">
        <v>290</v>
      </c>
      <c r="C31" s="7">
        <v>200</v>
      </c>
      <c r="D31" s="6">
        <v>200</v>
      </c>
      <c r="E31" s="6">
        <v>418.6</v>
      </c>
      <c r="F31" s="6">
        <v>140.05000000000001</v>
      </c>
      <c r="G31" s="6">
        <v>0</v>
      </c>
    </row>
    <row r="32" spans="1:7">
      <c r="A32" s="1" t="s">
        <v>92</v>
      </c>
      <c r="B32" t="s">
        <v>93</v>
      </c>
      <c r="C32" s="7">
        <v>250</v>
      </c>
      <c r="D32" s="6">
        <v>0</v>
      </c>
      <c r="E32" s="6">
        <v>0</v>
      </c>
      <c r="F32" s="6">
        <v>874.6</v>
      </c>
      <c r="G32" s="6">
        <v>0</v>
      </c>
    </row>
    <row r="33" spans="1:8">
      <c r="A33" s="1" t="s">
        <v>96</v>
      </c>
      <c r="B33" t="s">
        <v>97</v>
      </c>
      <c r="C33" s="7">
        <v>250</v>
      </c>
      <c r="D33" s="6">
        <v>0</v>
      </c>
      <c r="E33" s="6">
        <v>0</v>
      </c>
      <c r="F33" s="6">
        <v>1050.71</v>
      </c>
      <c r="G33" s="6">
        <v>398</v>
      </c>
    </row>
    <row r="34" spans="1:8">
      <c r="A34" s="1" t="s">
        <v>98</v>
      </c>
      <c r="B34" t="s">
        <v>99</v>
      </c>
      <c r="C34" s="7">
        <v>0</v>
      </c>
      <c r="D34" s="6">
        <v>0</v>
      </c>
      <c r="E34" s="6">
        <v>0</v>
      </c>
      <c r="F34" s="6">
        <v>0</v>
      </c>
      <c r="G34" s="6">
        <v>14.4</v>
      </c>
    </row>
    <row r="35" spans="1:8">
      <c r="A35" s="1" t="s">
        <v>112</v>
      </c>
      <c r="B35" t="s">
        <v>113</v>
      </c>
      <c r="C35" s="7">
        <v>4167</v>
      </c>
      <c r="D35" s="6">
        <v>5000</v>
      </c>
      <c r="E35" s="6">
        <v>4085</v>
      </c>
      <c r="F35" s="6">
        <v>2521</v>
      </c>
      <c r="G35" s="6">
        <v>2437.54</v>
      </c>
    </row>
    <row r="36" spans="1:8">
      <c r="A36" s="1" t="s">
        <v>456</v>
      </c>
      <c r="B36" t="s">
        <v>510</v>
      </c>
      <c r="C36" s="7">
        <v>14500</v>
      </c>
      <c r="D36" s="6">
        <v>15000</v>
      </c>
      <c r="E36" s="6">
        <v>14496</v>
      </c>
      <c r="F36" s="6">
        <v>11609.34</v>
      </c>
      <c r="G36" s="6">
        <v>6042</v>
      </c>
    </row>
    <row r="37" spans="1:8">
      <c r="A37" s="1" t="s">
        <v>114</v>
      </c>
      <c r="B37" t="s">
        <v>323</v>
      </c>
      <c r="C37" s="7">
        <v>2000</v>
      </c>
      <c r="D37" s="6">
        <v>200</v>
      </c>
      <c r="E37" s="6">
        <v>465</v>
      </c>
      <c r="F37" s="6">
        <v>380</v>
      </c>
      <c r="G37" s="6">
        <v>2195</v>
      </c>
    </row>
    <row r="38" spans="1:8">
      <c r="A38" s="1" t="s">
        <v>116</v>
      </c>
      <c r="B38" t="s">
        <v>117</v>
      </c>
      <c r="C38" s="7">
        <v>0</v>
      </c>
      <c r="D38" s="6">
        <v>0</v>
      </c>
      <c r="E38" s="6">
        <v>0</v>
      </c>
      <c r="F38" s="6">
        <v>0</v>
      </c>
      <c r="G38" s="6">
        <v>0</v>
      </c>
    </row>
    <row r="39" spans="1:8">
      <c r="A39" s="1" t="s">
        <v>511</v>
      </c>
      <c r="B39" t="s">
        <v>512</v>
      </c>
      <c r="C39" s="7">
        <v>0</v>
      </c>
      <c r="D39" s="6">
        <v>0</v>
      </c>
      <c r="E39" s="6">
        <v>0</v>
      </c>
      <c r="F39" s="6">
        <v>0</v>
      </c>
      <c r="G39" s="6">
        <v>290</v>
      </c>
    </row>
    <row r="40" spans="1:8">
      <c r="A40" s="1" t="s">
        <v>118</v>
      </c>
      <c r="B40" t="s">
        <v>119</v>
      </c>
      <c r="C40" s="7">
        <v>0</v>
      </c>
      <c r="D40" s="6">
        <v>0</v>
      </c>
      <c r="E40" s="6">
        <v>0</v>
      </c>
      <c r="F40" s="6">
        <v>36</v>
      </c>
      <c r="G40" s="6">
        <v>374</v>
      </c>
    </row>
    <row r="41" spans="1:8">
      <c r="A41" s="1" t="s">
        <v>126</v>
      </c>
      <c r="B41" t="s">
        <v>513</v>
      </c>
      <c r="C41" s="7">
        <v>0</v>
      </c>
      <c r="D41" s="6">
        <v>0</v>
      </c>
      <c r="E41" s="6">
        <v>0</v>
      </c>
      <c r="F41" s="6">
        <v>0</v>
      </c>
      <c r="G41" s="6">
        <v>0</v>
      </c>
    </row>
    <row r="42" spans="1:8">
      <c r="A42" s="1" t="s">
        <v>132</v>
      </c>
      <c r="B42" t="s">
        <v>133</v>
      </c>
      <c r="C42" s="7">
        <v>0</v>
      </c>
      <c r="D42" s="6">
        <v>0</v>
      </c>
      <c r="E42" s="6">
        <v>0</v>
      </c>
      <c r="F42" s="6">
        <v>35</v>
      </c>
      <c r="G42" s="6">
        <v>0</v>
      </c>
    </row>
    <row r="43" spans="1:8">
      <c r="A43" s="1" t="s">
        <v>136</v>
      </c>
      <c r="B43" t="s">
        <v>137</v>
      </c>
      <c r="C43" s="7">
        <v>3200</v>
      </c>
      <c r="D43" s="6">
        <v>0</v>
      </c>
      <c r="E43" s="6">
        <v>4026.49</v>
      </c>
      <c r="F43" s="6">
        <v>5261.44</v>
      </c>
      <c r="G43" s="6">
        <v>130</v>
      </c>
    </row>
    <row r="44" spans="1:8">
      <c r="A44" s="1" t="s">
        <v>138</v>
      </c>
      <c r="B44" t="s">
        <v>296</v>
      </c>
      <c r="C44" s="7">
        <v>100</v>
      </c>
      <c r="D44" s="6">
        <v>0</v>
      </c>
      <c r="E44" s="6">
        <v>0</v>
      </c>
      <c r="F44" s="6">
        <v>-14.16</v>
      </c>
      <c r="G44" s="6">
        <v>0</v>
      </c>
    </row>
    <row r="45" spans="1:8">
      <c r="A45" s="1" t="s">
        <v>140</v>
      </c>
      <c r="B45" t="s">
        <v>153</v>
      </c>
      <c r="C45" s="7">
        <v>3500</v>
      </c>
      <c r="D45" s="39">
        <v>0</v>
      </c>
      <c r="E45" s="39">
        <v>3509.54</v>
      </c>
      <c r="F45" s="39">
        <v>74782.460000000006</v>
      </c>
      <c r="G45" s="39">
        <v>87074.4</v>
      </c>
      <c r="H45" s="40"/>
    </row>
    <row r="46" spans="1:8">
      <c r="A46" s="1" t="s">
        <v>148</v>
      </c>
      <c r="B46" t="s">
        <v>297</v>
      </c>
      <c r="C46" s="7">
        <v>300</v>
      </c>
      <c r="D46" s="6">
        <v>0</v>
      </c>
      <c r="E46" s="6">
        <v>304.8</v>
      </c>
      <c r="F46" s="6">
        <v>3263.51</v>
      </c>
      <c r="G46" s="6">
        <v>220</v>
      </c>
    </row>
    <row r="47" spans="1:8">
      <c r="A47" s="1" t="s">
        <v>461</v>
      </c>
      <c r="B47" t="s">
        <v>514</v>
      </c>
      <c r="C47" s="7">
        <v>123500</v>
      </c>
      <c r="D47" s="6">
        <v>120000</v>
      </c>
      <c r="E47" s="6">
        <v>120141.9</v>
      </c>
      <c r="F47" s="6">
        <v>63050.43</v>
      </c>
      <c r="G47" s="6">
        <v>49521.22</v>
      </c>
    </row>
    <row r="48" spans="1:8">
      <c r="A48" s="1" t="s">
        <v>150</v>
      </c>
      <c r="B48" t="s">
        <v>151</v>
      </c>
      <c r="C48" s="7">
        <v>1284</v>
      </c>
      <c r="D48" s="6">
        <v>0</v>
      </c>
      <c r="E48" s="6">
        <v>1765</v>
      </c>
      <c r="F48" s="6">
        <v>1284</v>
      </c>
      <c r="G48" s="6">
        <v>1637.5</v>
      </c>
    </row>
    <row r="49" spans="1:7">
      <c r="A49" s="1" t="s">
        <v>156</v>
      </c>
      <c r="B49" t="s">
        <v>157</v>
      </c>
      <c r="C49" s="7">
        <v>0</v>
      </c>
      <c r="D49" s="6">
        <v>0</v>
      </c>
      <c r="E49" s="6">
        <v>0</v>
      </c>
      <c r="F49" s="6">
        <v>0</v>
      </c>
      <c r="G49" s="6">
        <v>0</v>
      </c>
    </row>
    <row r="50" spans="1:7">
      <c r="A50" s="1" t="s">
        <v>515</v>
      </c>
      <c r="B50" t="s">
        <v>516</v>
      </c>
      <c r="C50" s="7">
        <v>6000</v>
      </c>
      <c r="D50" s="6">
        <v>4000</v>
      </c>
      <c r="E50" s="6">
        <v>4385.41</v>
      </c>
      <c r="F50" s="6">
        <v>6663.3</v>
      </c>
      <c r="G50" s="6">
        <v>5785.29</v>
      </c>
    </row>
    <row r="51" spans="1:7">
      <c r="A51" s="1" t="s">
        <v>168</v>
      </c>
      <c r="B51" t="s">
        <v>169</v>
      </c>
      <c r="C51" s="7">
        <v>0</v>
      </c>
      <c r="D51" s="6">
        <v>0</v>
      </c>
      <c r="E51" s="6">
        <v>0</v>
      </c>
      <c r="F51" s="6">
        <v>0</v>
      </c>
      <c r="G51" s="6">
        <v>192.76</v>
      </c>
    </row>
    <row r="52" spans="1:7">
      <c r="A52" s="1" t="s">
        <v>289</v>
      </c>
      <c r="B52" t="s">
        <v>298</v>
      </c>
      <c r="C52" s="7">
        <v>1000</v>
      </c>
      <c r="D52" s="6">
        <v>0</v>
      </c>
      <c r="E52" s="6">
        <v>1038.52</v>
      </c>
      <c r="F52" s="6">
        <v>401</v>
      </c>
      <c r="G52" s="6">
        <v>772.36</v>
      </c>
    </row>
    <row r="53" spans="1:7">
      <c r="A53" s="1" t="s">
        <v>172</v>
      </c>
      <c r="B53" t="s">
        <v>299</v>
      </c>
      <c r="C53" s="7">
        <v>1500</v>
      </c>
      <c r="D53" s="6">
        <v>0</v>
      </c>
      <c r="E53" s="6">
        <v>1164.06</v>
      </c>
      <c r="F53" s="6">
        <v>3360.8</v>
      </c>
      <c r="G53" s="6">
        <v>0</v>
      </c>
    </row>
    <row r="54" spans="1:7">
      <c r="A54" s="1" t="s">
        <v>174</v>
      </c>
      <c r="B54" t="s">
        <v>300</v>
      </c>
      <c r="C54" s="7">
        <v>0</v>
      </c>
      <c r="D54" s="6">
        <v>0</v>
      </c>
      <c r="E54" s="6">
        <v>0</v>
      </c>
      <c r="F54" s="6">
        <v>0</v>
      </c>
      <c r="G54" s="6">
        <v>4552.75</v>
      </c>
    </row>
    <row r="55" spans="1:7">
      <c r="A55" s="1" t="s">
        <v>176</v>
      </c>
      <c r="B55" t="s">
        <v>177</v>
      </c>
      <c r="C55" s="7">
        <v>100</v>
      </c>
      <c r="D55" s="6">
        <v>0</v>
      </c>
      <c r="E55" s="6">
        <v>35.54</v>
      </c>
      <c r="F55" s="6">
        <v>216.45</v>
      </c>
      <c r="G55" s="6">
        <v>711.2</v>
      </c>
    </row>
    <row r="56" spans="1:7">
      <c r="A56" s="1" t="s">
        <v>178</v>
      </c>
      <c r="B56" t="s">
        <v>179</v>
      </c>
      <c r="C56" s="7">
        <v>300</v>
      </c>
      <c r="D56" s="6">
        <v>0</v>
      </c>
      <c r="E56" s="6">
        <v>679.96</v>
      </c>
      <c r="F56" s="6">
        <v>141.12</v>
      </c>
      <c r="G56" s="6">
        <v>18.64</v>
      </c>
    </row>
    <row r="57" spans="1:7">
      <c r="A57" s="1" t="s">
        <v>182</v>
      </c>
      <c r="B57" t="s">
        <v>183</v>
      </c>
      <c r="C57" s="7">
        <v>200</v>
      </c>
      <c r="D57" s="6">
        <v>0</v>
      </c>
      <c r="E57" s="6">
        <v>0</v>
      </c>
      <c r="F57" s="6">
        <v>259.58999999999997</v>
      </c>
      <c r="G57" s="6">
        <v>0</v>
      </c>
    </row>
    <row r="58" spans="1:7">
      <c r="A58" s="1" t="s">
        <v>184</v>
      </c>
      <c r="B58" t="s">
        <v>185</v>
      </c>
      <c r="C58" s="7">
        <v>0</v>
      </c>
      <c r="D58" s="6">
        <v>0</v>
      </c>
      <c r="E58" s="6">
        <v>588.54999999999995</v>
      </c>
      <c r="F58" s="6">
        <v>407.54</v>
      </c>
      <c r="G58" s="6">
        <v>40.24</v>
      </c>
    </row>
    <row r="59" spans="1:7">
      <c r="A59" s="1" t="s">
        <v>186</v>
      </c>
      <c r="B59" t="s">
        <v>187</v>
      </c>
      <c r="C59" s="7">
        <v>2000</v>
      </c>
      <c r="D59" s="6">
        <v>1000</v>
      </c>
      <c r="E59" s="6">
        <v>1776.04</v>
      </c>
      <c r="F59" s="6">
        <v>1153.18</v>
      </c>
      <c r="G59" s="6">
        <v>3619.65</v>
      </c>
    </row>
    <row r="60" spans="1:7">
      <c r="A60" s="1" t="s">
        <v>188</v>
      </c>
      <c r="B60" t="s">
        <v>189</v>
      </c>
      <c r="C60" s="7">
        <v>60500</v>
      </c>
      <c r="D60" s="6">
        <v>80000</v>
      </c>
      <c r="E60" s="6">
        <v>52400.160000000003</v>
      </c>
      <c r="F60" s="6">
        <v>63742.879999999997</v>
      </c>
      <c r="G60" s="6">
        <v>64635.58</v>
      </c>
    </row>
    <row r="61" spans="1:7">
      <c r="A61" s="1" t="s">
        <v>190</v>
      </c>
      <c r="B61" t="s">
        <v>191</v>
      </c>
      <c r="C61" s="7">
        <v>10000</v>
      </c>
      <c r="D61" s="6">
        <v>25000</v>
      </c>
      <c r="E61" s="6">
        <v>8899.57</v>
      </c>
      <c r="F61" s="6">
        <v>23897.98</v>
      </c>
      <c r="G61" s="6">
        <v>21593.53</v>
      </c>
    </row>
    <row r="62" spans="1:7">
      <c r="A62" s="1" t="s">
        <v>192</v>
      </c>
      <c r="B62" t="s">
        <v>465</v>
      </c>
      <c r="C62" s="7">
        <v>0</v>
      </c>
      <c r="D62" s="6">
        <v>0</v>
      </c>
      <c r="E62" s="6">
        <v>0</v>
      </c>
      <c r="F62" s="6">
        <v>0</v>
      </c>
      <c r="G62" s="6">
        <v>0</v>
      </c>
    </row>
    <row r="63" spans="1:7">
      <c r="A63" s="1" t="s">
        <v>200</v>
      </c>
      <c r="B63" t="s">
        <v>517</v>
      </c>
      <c r="C63" s="7">
        <v>0</v>
      </c>
      <c r="D63" s="6">
        <v>0</v>
      </c>
      <c r="E63" s="6">
        <v>0</v>
      </c>
      <c r="F63" s="6">
        <v>0</v>
      </c>
      <c r="G63" s="6">
        <v>0</v>
      </c>
    </row>
    <row r="64" spans="1:7">
      <c r="A64" s="1" t="s">
        <v>202</v>
      </c>
      <c r="B64" t="s">
        <v>203</v>
      </c>
      <c r="C64" s="7">
        <v>3800</v>
      </c>
      <c r="D64" s="6">
        <v>0</v>
      </c>
      <c r="E64" s="6">
        <v>5809.83</v>
      </c>
      <c r="F64" s="6">
        <v>3355.84</v>
      </c>
      <c r="G64" s="6">
        <v>2458.33</v>
      </c>
    </row>
    <row r="65" spans="1:7">
      <c r="A65" s="1" t="s">
        <v>204</v>
      </c>
      <c r="B65" t="s">
        <v>205</v>
      </c>
      <c r="C65" s="7">
        <v>140</v>
      </c>
      <c r="D65" s="6">
        <v>500</v>
      </c>
      <c r="E65" s="6">
        <v>7.47</v>
      </c>
      <c r="F65" s="6">
        <v>151.82</v>
      </c>
      <c r="G65" s="6">
        <v>262.8</v>
      </c>
    </row>
    <row r="66" spans="1:7">
      <c r="A66" s="1" t="s">
        <v>208</v>
      </c>
      <c r="B66" t="s">
        <v>209</v>
      </c>
      <c r="C66" s="7">
        <v>120</v>
      </c>
      <c r="D66" s="6">
        <v>0</v>
      </c>
      <c r="E66" s="6">
        <v>0</v>
      </c>
      <c r="F66" s="6">
        <v>0</v>
      </c>
      <c r="G66" s="6">
        <v>0</v>
      </c>
    </row>
    <row r="67" spans="1:7">
      <c r="A67" s="1" t="s">
        <v>210</v>
      </c>
      <c r="B67" t="s">
        <v>211</v>
      </c>
      <c r="C67" s="7">
        <v>200</v>
      </c>
      <c r="D67" s="6">
        <v>0</v>
      </c>
      <c r="E67" s="6">
        <v>178.6</v>
      </c>
      <c r="F67" s="6">
        <v>694.8</v>
      </c>
      <c r="G67" s="6">
        <v>583.55999999999995</v>
      </c>
    </row>
    <row r="68" spans="1:7">
      <c r="A68" s="1" t="s">
        <v>212</v>
      </c>
      <c r="B68" t="s">
        <v>213</v>
      </c>
      <c r="C68" s="7">
        <v>0</v>
      </c>
      <c r="D68" s="6">
        <v>0</v>
      </c>
      <c r="E68" s="6">
        <v>0</v>
      </c>
      <c r="F68" s="6">
        <v>0</v>
      </c>
      <c r="G68" s="6">
        <v>332.04</v>
      </c>
    </row>
    <row r="69" spans="1:7">
      <c r="A69" s="1" t="s">
        <v>222</v>
      </c>
      <c r="B69" t="s">
        <v>223</v>
      </c>
      <c r="C69" s="7">
        <v>0</v>
      </c>
      <c r="D69" s="6">
        <v>0</v>
      </c>
      <c r="E69" s="6">
        <v>25.66</v>
      </c>
      <c r="F69" s="6">
        <v>0</v>
      </c>
      <c r="G69" s="6">
        <v>331.41</v>
      </c>
    </row>
    <row r="70" spans="1:7">
      <c r="A70" s="1">
        <v>6599.04</v>
      </c>
      <c r="B70" t="s">
        <v>301</v>
      </c>
      <c r="C70" s="7">
        <v>50</v>
      </c>
      <c r="D70" s="6">
        <v>0</v>
      </c>
      <c r="E70" s="6">
        <v>75.41</v>
      </c>
      <c r="F70" s="6">
        <v>0</v>
      </c>
      <c r="G70" s="6">
        <v>0</v>
      </c>
    </row>
    <row r="71" spans="1:7">
      <c r="A71" s="1" t="s">
        <v>226</v>
      </c>
      <c r="B71" t="s">
        <v>227</v>
      </c>
      <c r="C71" s="7">
        <v>120</v>
      </c>
      <c r="D71" s="6">
        <v>0</v>
      </c>
      <c r="E71" s="6">
        <v>241.9</v>
      </c>
      <c r="F71" s="6">
        <v>36</v>
      </c>
      <c r="G71" s="6">
        <v>82</v>
      </c>
    </row>
    <row r="72" spans="1:7">
      <c r="A72" s="1" t="s">
        <v>228</v>
      </c>
      <c r="B72" t="s">
        <v>229</v>
      </c>
      <c r="C72" s="7">
        <v>795</v>
      </c>
      <c r="D72" s="6">
        <v>0</v>
      </c>
      <c r="E72" s="6">
        <v>0</v>
      </c>
      <c r="F72" s="6">
        <v>1953.47</v>
      </c>
      <c r="G72" s="6">
        <v>428.7</v>
      </c>
    </row>
    <row r="73" spans="1:7">
      <c r="A73" s="1" t="s">
        <v>230</v>
      </c>
      <c r="B73" t="s">
        <v>231</v>
      </c>
      <c r="C73" s="7">
        <v>0</v>
      </c>
      <c r="D73" s="6">
        <v>0</v>
      </c>
      <c r="E73" s="6">
        <v>0</v>
      </c>
      <c r="F73" s="6">
        <v>0</v>
      </c>
      <c r="G73" s="6">
        <v>748.84</v>
      </c>
    </row>
    <row r="74" spans="1:7">
      <c r="A74" s="1" t="s">
        <v>232</v>
      </c>
      <c r="B74" t="s">
        <v>233</v>
      </c>
      <c r="C74" s="7">
        <v>2000</v>
      </c>
      <c r="D74" s="6">
        <v>0</v>
      </c>
      <c r="E74" s="6">
        <v>2220.21</v>
      </c>
      <c r="F74" s="6">
        <v>0</v>
      </c>
      <c r="G74" s="6">
        <v>0</v>
      </c>
    </row>
    <row r="75" spans="1:7">
      <c r="A75" s="1" t="s">
        <v>236</v>
      </c>
      <c r="B75" t="s">
        <v>237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</row>
    <row r="76" spans="1:7" ht="15.75">
      <c r="A76" s="1"/>
      <c r="B76" s="9" t="s">
        <v>252</v>
      </c>
      <c r="C76" s="10">
        <f>SUM(C20:C75)</f>
        <v>660426</v>
      </c>
      <c r="D76" s="10">
        <f>SUM(D20:D75)</f>
        <v>280000</v>
      </c>
      <c r="E76" s="10">
        <f>SUM(E20:E75)</f>
        <v>265538.26999999996</v>
      </c>
      <c r="F76" s="10">
        <f>SUM(F20:F75)</f>
        <v>685217.72000000009</v>
      </c>
      <c r="G76" s="10">
        <f>SUM(G20:G75)</f>
        <v>283535.43</v>
      </c>
    </row>
    <row r="77" spans="1:7">
      <c r="A77" s="1"/>
    </row>
    <row r="78" spans="1:7">
      <c r="A78" s="1" t="s">
        <v>518</v>
      </c>
      <c r="B78" t="s">
        <v>519</v>
      </c>
      <c r="C78" s="7">
        <v>0</v>
      </c>
      <c r="D78" s="6">
        <v>0</v>
      </c>
      <c r="E78" s="6">
        <v>0</v>
      </c>
      <c r="F78" s="6">
        <v>0</v>
      </c>
      <c r="G78" s="6">
        <f>644.4+2054.3+9195.6</f>
        <v>11894.300000000001</v>
      </c>
    </row>
    <row r="79" spans="1:7">
      <c r="A79" s="1" t="s">
        <v>520</v>
      </c>
      <c r="B79" t="s">
        <v>403</v>
      </c>
      <c r="C79" s="30">
        <v>0</v>
      </c>
      <c r="D79" s="6">
        <v>0</v>
      </c>
      <c r="E79" s="6">
        <v>0</v>
      </c>
      <c r="F79" s="6">
        <v>0</v>
      </c>
      <c r="G79" s="6">
        <v>39692</v>
      </c>
    </row>
    <row r="80" spans="1:7">
      <c r="A80" s="1"/>
      <c r="G80" s="6"/>
    </row>
    <row r="81" spans="1:7">
      <c r="A81" s="1" t="s">
        <v>308</v>
      </c>
      <c r="B81" t="s">
        <v>521</v>
      </c>
      <c r="C81" s="7">
        <f>C18*0.03</f>
        <v>9180</v>
      </c>
      <c r="D81" s="6">
        <v>0</v>
      </c>
      <c r="E81" s="6">
        <v>0</v>
      </c>
      <c r="F81" s="6">
        <v>0</v>
      </c>
      <c r="G81" s="6">
        <v>0</v>
      </c>
    </row>
    <row r="82" spans="1:7">
      <c r="A82" s="1"/>
    </row>
    <row r="83" spans="1:7" ht="15.75">
      <c r="A83" s="1"/>
      <c r="B83" s="9" t="s">
        <v>522</v>
      </c>
      <c r="C83" s="10">
        <f>C76+C78+C79+C81</f>
        <v>669606</v>
      </c>
      <c r="D83" s="10">
        <f>D76+D78+D79+D81</f>
        <v>280000</v>
      </c>
      <c r="E83" s="10">
        <f>E76+E78+E79+E81</f>
        <v>265538.26999999996</v>
      </c>
      <c r="F83" s="10">
        <f>F76+F78+F79+F81</f>
        <v>685217.72000000009</v>
      </c>
      <c r="G83" s="10">
        <f>G76+G78+G79+G81</f>
        <v>335121.73</v>
      </c>
    </row>
    <row r="84" spans="1:7">
      <c r="A84" s="1"/>
    </row>
    <row r="85" spans="1:7" ht="18.75">
      <c r="A85" s="1"/>
      <c r="B85" s="11" t="s">
        <v>523</v>
      </c>
      <c r="C85" s="21">
        <f>C18-C83</f>
        <v>-363606</v>
      </c>
      <c r="D85" s="21">
        <f>D18-D83</f>
        <v>46000</v>
      </c>
      <c r="E85" s="21">
        <f>E18-E83</f>
        <v>28483.500000000058</v>
      </c>
      <c r="F85" s="21">
        <f>F18-F83</f>
        <v>-313313.66000000009</v>
      </c>
      <c r="G85" s="21">
        <f>G18-G83</f>
        <v>207367.05000000005</v>
      </c>
    </row>
    <row r="86" spans="1:7">
      <c r="A86" s="1"/>
    </row>
    <row r="87" spans="1:7">
      <c r="A87" s="1"/>
      <c r="B87" t="s">
        <v>524</v>
      </c>
      <c r="C87" s="6">
        <f>C25</f>
        <v>387850</v>
      </c>
      <c r="D87" s="6">
        <f>D25</f>
        <v>0</v>
      </c>
      <c r="E87" s="6">
        <f>E25</f>
        <v>0</v>
      </c>
      <c r="F87" s="6">
        <f>F25</f>
        <v>387850.14</v>
      </c>
      <c r="G87" s="6">
        <f>G25</f>
        <v>0</v>
      </c>
    </row>
    <row r="88" spans="1:7">
      <c r="A88" s="1"/>
      <c r="G88" s="6"/>
    </row>
    <row r="89" spans="1:7">
      <c r="A89" s="1"/>
      <c r="B89" s="2" t="s">
        <v>525</v>
      </c>
      <c r="C89" s="8">
        <f>C85+C87</f>
        <v>24244</v>
      </c>
      <c r="D89" s="8">
        <f>D85+D87</f>
        <v>46000</v>
      </c>
      <c r="E89" s="8">
        <f>E85+E87</f>
        <v>28483.500000000058</v>
      </c>
      <c r="F89" s="8">
        <f>F85+F87</f>
        <v>74536.479999999923</v>
      </c>
      <c r="G89" s="8">
        <f>G85+G87</f>
        <v>207367.05000000005</v>
      </c>
    </row>
    <row r="90" spans="1:7">
      <c r="A90" s="1"/>
    </row>
    <row r="91" spans="1:7">
      <c r="A91" s="1"/>
    </row>
    <row r="92" spans="1:7">
      <c r="A92" s="1"/>
    </row>
    <row r="93" spans="1:7">
      <c r="A93" s="1"/>
    </row>
    <row r="94" spans="1:7">
      <c r="A94" s="1"/>
    </row>
    <row r="95" spans="1:7">
      <c r="A95" s="1"/>
    </row>
    <row r="96" spans="1:7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  <row r="237" spans="1:1">
      <c r="A237" s="1"/>
    </row>
    <row r="238" spans="1:1">
      <c r="A238" s="1"/>
    </row>
    <row r="239" spans="1:1">
      <c r="A239" s="1"/>
    </row>
    <row r="240" spans="1:1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</sheetData>
  <phoneticPr fontId="0" type="noConversion"/>
  <pageMargins left="0.25" right="0.25" top="0.75" bottom="0.75" header="0.3" footer="0.3"/>
  <pageSetup scale="71" fitToHeight="0" orientation="portrait" cellComments="asDisplayed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4" tint="0.59999389629810485"/>
    <pageSetUpPr fitToPage="1"/>
  </sheetPr>
  <dimension ref="A1:H26"/>
  <sheetViews>
    <sheetView workbookViewId="0">
      <selection activeCell="B2" sqref="B2"/>
    </sheetView>
  </sheetViews>
  <sheetFormatPr defaultRowHeight="15"/>
  <cols>
    <col min="1" max="1" width="10.85546875" bestFit="1" customWidth="1"/>
    <col min="2" max="2" width="32" customWidth="1"/>
    <col min="3" max="3" width="15.7109375" style="6" bestFit="1" customWidth="1"/>
    <col min="4" max="4" width="14.28515625" bestFit="1" customWidth="1"/>
    <col min="5" max="6" width="15.7109375" bestFit="1" customWidth="1"/>
    <col min="7" max="7" width="13.7109375" bestFit="1" customWidth="1"/>
    <col min="8" max="8" width="3.28515625" customWidth="1"/>
  </cols>
  <sheetData>
    <row r="1" spans="1:7">
      <c r="C1" s="5" t="s">
        <v>248</v>
      </c>
      <c r="D1" s="5" t="s">
        <v>245</v>
      </c>
      <c r="E1" s="5" t="s">
        <v>242</v>
      </c>
      <c r="F1" s="5" t="s">
        <v>251</v>
      </c>
      <c r="G1" s="5" t="s">
        <v>400</v>
      </c>
    </row>
    <row r="2" spans="1:7" ht="15.75">
      <c r="A2" s="58" t="s">
        <v>526</v>
      </c>
      <c r="B2" s="59" t="s">
        <v>527</v>
      </c>
      <c r="C2" s="5" t="s">
        <v>243</v>
      </c>
      <c r="D2" s="5" t="s">
        <v>243</v>
      </c>
      <c r="E2" s="5" t="s">
        <v>244</v>
      </c>
      <c r="F2" s="5" t="s">
        <v>244</v>
      </c>
      <c r="G2" s="5" t="s">
        <v>244</v>
      </c>
    </row>
    <row r="3" spans="1:7">
      <c r="D3" s="6"/>
      <c r="E3" s="6"/>
      <c r="F3" s="6"/>
    </row>
    <row r="4" spans="1:7" ht="15.75">
      <c r="A4" s="14" t="s">
        <v>310</v>
      </c>
      <c r="D4" s="6"/>
      <c r="E4" s="6"/>
      <c r="F4" s="6"/>
    </row>
    <row r="5" spans="1:7">
      <c r="A5" s="1" t="s">
        <v>495</v>
      </c>
      <c r="B5" t="s">
        <v>528</v>
      </c>
      <c r="C5" s="7">
        <f>4685*12</f>
        <v>56220</v>
      </c>
      <c r="D5" s="6">
        <v>53016</v>
      </c>
      <c r="E5" s="6">
        <v>51504</v>
      </c>
      <c r="F5" s="6">
        <v>45826</v>
      </c>
      <c r="G5" s="6">
        <v>0</v>
      </c>
    </row>
    <row r="6" spans="1:7">
      <c r="A6" s="1" t="s">
        <v>504</v>
      </c>
      <c r="B6" t="s">
        <v>505</v>
      </c>
      <c r="C6" s="7">
        <v>108000</v>
      </c>
      <c r="D6" s="7">
        <v>90000</v>
      </c>
      <c r="E6" s="7">
        <v>119448.17</v>
      </c>
      <c r="F6" s="7">
        <v>67658.33</v>
      </c>
      <c r="G6" s="7">
        <v>0</v>
      </c>
    </row>
    <row r="7" spans="1:7" ht="15.75">
      <c r="A7" s="1"/>
      <c r="B7" s="12" t="s">
        <v>280</v>
      </c>
      <c r="C7" s="13">
        <f>SUM(C5:C6)</f>
        <v>164220</v>
      </c>
      <c r="D7" s="13">
        <f>SUM(D5:D6)</f>
        <v>143016</v>
      </c>
      <c r="E7" s="13">
        <f>SUM(E5:E6)</f>
        <v>170952.16999999998</v>
      </c>
      <c r="F7" s="13">
        <f>SUM(F5:F6)</f>
        <v>113484.33</v>
      </c>
      <c r="G7" s="13">
        <f>SUM(G5:G6)</f>
        <v>0</v>
      </c>
    </row>
    <row r="9" spans="1:7">
      <c r="A9" s="1" t="s">
        <v>70</v>
      </c>
      <c r="B9" t="s">
        <v>285</v>
      </c>
      <c r="C9" s="7">
        <f>2500+40000</f>
        <v>42500</v>
      </c>
      <c r="D9" s="17">
        <v>0</v>
      </c>
      <c r="E9" s="17">
        <v>7927.86</v>
      </c>
      <c r="F9" s="17">
        <v>100</v>
      </c>
      <c r="G9" s="17">
        <v>0</v>
      </c>
    </row>
    <row r="10" spans="1:7">
      <c r="A10" s="1" t="s">
        <v>76</v>
      </c>
      <c r="B10" t="s">
        <v>513</v>
      </c>
      <c r="C10" s="7">
        <v>1000</v>
      </c>
      <c r="D10" s="17">
        <v>500</v>
      </c>
      <c r="E10" s="17">
        <v>202.48</v>
      </c>
      <c r="F10" s="17">
        <v>2418.23</v>
      </c>
      <c r="G10" s="17">
        <v>3912.21</v>
      </c>
    </row>
    <row r="11" spans="1:7">
      <c r="A11" s="1" t="s">
        <v>84</v>
      </c>
      <c r="B11" t="s">
        <v>529</v>
      </c>
      <c r="C11" s="7">
        <v>1250</v>
      </c>
      <c r="D11" s="17">
        <v>500</v>
      </c>
      <c r="E11" s="17">
        <v>1303.48</v>
      </c>
      <c r="F11" s="17">
        <v>758.29</v>
      </c>
      <c r="G11" s="17">
        <v>0</v>
      </c>
    </row>
    <row r="12" spans="1:7">
      <c r="A12" s="1" t="s">
        <v>114</v>
      </c>
      <c r="B12" t="s">
        <v>323</v>
      </c>
      <c r="C12" s="7">
        <v>300</v>
      </c>
      <c r="D12" s="17">
        <v>100</v>
      </c>
      <c r="E12" s="17">
        <v>275</v>
      </c>
      <c r="F12" s="17">
        <v>175</v>
      </c>
      <c r="G12" s="17">
        <v>0</v>
      </c>
    </row>
    <row r="13" spans="1:7">
      <c r="A13" s="1" t="s">
        <v>132</v>
      </c>
      <c r="B13" t="s">
        <v>133</v>
      </c>
      <c r="C13" s="7">
        <v>50582</v>
      </c>
      <c r="D13" s="17">
        <v>49263</v>
      </c>
      <c r="E13" s="17">
        <v>0</v>
      </c>
      <c r="F13" s="17">
        <v>0</v>
      </c>
      <c r="G13" s="17">
        <v>0</v>
      </c>
    </row>
    <row r="14" spans="1:7">
      <c r="A14" s="1" t="s">
        <v>136</v>
      </c>
      <c r="B14" t="s">
        <v>137</v>
      </c>
      <c r="C14" s="7">
        <v>0</v>
      </c>
      <c r="D14" s="17">
        <v>0</v>
      </c>
      <c r="E14" s="17">
        <v>0</v>
      </c>
      <c r="F14" s="17">
        <v>0</v>
      </c>
      <c r="G14" s="17">
        <v>0</v>
      </c>
    </row>
    <row r="15" spans="1:7">
      <c r="A15" s="1" t="s">
        <v>150</v>
      </c>
      <c r="B15" t="s">
        <v>151</v>
      </c>
      <c r="C15" s="7">
        <v>0</v>
      </c>
      <c r="D15" s="17">
        <v>0</v>
      </c>
      <c r="E15" s="17">
        <v>82</v>
      </c>
      <c r="F15" s="17">
        <v>82</v>
      </c>
      <c r="G15" s="17">
        <v>0</v>
      </c>
    </row>
    <row r="16" spans="1:7">
      <c r="A16" s="1" t="s">
        <v>162</v>
      </c>
      <c r="B16" t="s">
        <v>163</v>
      </c>
      <c r="C16" s="7">
        <v>100</v>
      </c>
      <c r="D16" s="17">
        <v>0</v>
      </c>
      <c r="E16" s="17">
        <v>258</v>
      </c>
      <c r="F16" s="17">
        <v>0</v>
      </c>
      <c r="G16" s="17">
        <v>0</v>
      </c>
    </row>
    <row r="17" spans="1:8">
      <c r="A17" s="1" t="s">
        <v>202</v>
      </c>
      <c r="B17" t="s">
        <v>530</v>
      </c>
      <c r="C17" s="30">
        <v>100</v>
      </c>
      <c r="D17" s="17">
        <v>1000</v>
      </c>
      <c r="E17" s="17">
        <v>0</v>
      </c>
      <c r="F17" s="17">
        <v>-36</v>
      </c>
      <c r="G17" s="17">
        <v>360</v>
      </c>
    </row>
    <row r="18" spans="1:8">
      <c r="A18" s="1" t="s">
        <v>236</v>
      </c>
      <c r="B18" t="s">
        <v>237</v>
      </c>
      <c r="C18" s="30">
        <v>0</v>
      </c>
      <c r="D18" s="17">
        <v>1000</v>
      </c>
      <c r="E18" s="17">
        <v>0</v>
      </c>
      <c r="F18" s="17">
        <v>0</v>
      </c>
      <c r="G18" s="17">
        <v>0</v>
      </c>
      <c r="H18" s="40"/>
    </row>
    <row r="19" spans="1:8">
      <c r="A19" s="1" t="s">
        <v>308</v>
      </c>
      <c r="B19" t="s">
        <v>521</v>
      </c>
      <c r="C19" s="7">
        <f>C7*0.03</f>
        <v>4926.5999999999995</v>
      </c>
      <c r="D19" s="18">
        <v>0</v>
      </c>
      <c r="E19" s="18">
        <v>0</v>
      </c>
      <c r="F19" s="18">
        <v>0</v>
      </c>
      <c r="G19" s="18">
        <v>0</v>
      </c>
    </row>
    <row r="20" spans="1:8" ht="15.75">
      <c r="A20" s="1"/>
      <c r="B20" s="9" t="s">
        <v>252</v>
      </c>
      <c r="C20" s="10">
        <f>SUM(C9:C19)</f>
        <v>100758.6</v>
      </c>
      <c r="D20" s="10">
        <f>SUM(D9:D19)</f>
        <v>52363</v>
      </c>
      <c r="E20" s="10">
        <f>SUM(E9:E19)</f>
        <v>10048.82</v>
      </c>
      <c r="F20" s="10">
        <f>SUM(F9:F19)</f>
        <v>3497.52</v>
      </c>
      <c r="G20" s="10">
        <f>SUM(G9:G19)</f>
        <v>4272.21</v>
      </c>
    </row>
    <row r="21" spans="1:8">
      <c r="A21" s="1"/>
    </row>
    <row r="22" spans="1:8" ht="18.75">
      <c r="A22" s="1"/>
      <c r="B22" s="11" t="s">
        <v>399</v>
      </c>
      <c r="C22" s="21">
        <f>C7-C20</f>
        <v>63461.399999999994</v>
      </c>
      <c r="D22" s="21">
        <f>D7-D20</f>
        <v>90653</v>
      </c>
      <c r="E22" s="21">
        <f>E7-E20</f>
        <v>160903.34999999998</v>
      </c>
      <c r="F22" s="21">
        <f>F7-F20</f>
        <v>109986.81</v>
      </c>
      <c r="G22" s="21">
        <f>G7-G20</f>
        <v>-4272.21</v>
      </c>
    </row>
    <row r="23" spans="1:8">
      <c r="A23" s="1"/>
    </row>
    <row r="24" spans="1:8">
      <c r="A24" s="1"/>
    </row>
    <row r="25" spans="1:8">
      <c r="A25" s="1"/>
    </row>
    <row r="26" spans="1:8">
      <c r="A26" s="1"/>
    </row>
  </sheetData>
  <phoneticPr fontId="0" type="noConversion"/>
  <pageMargins left="0.25" right="0.25" top="0.75" bottom="0.75" header="0.3" footer="0.3"/>
  <pageSetup scale="68" fitToHeight="0" orientation="portrait" cellComments="asDisplayed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A82"/>
  <sheetViews>
    <sheetView view="pageLayout" zoomScaleNormal="100" workbookViewId="0"/>
  </sheetViews>
  <sheetFormatPr defaultRowHeight="15"/>
  <cols>
    <col min="1" max="1" width="82.7109375" customWidth="1"/>
  </cols>
  <sheetData>
    <row r="1" spans="1:1" ht="31.5">
      <c r="A1" s="73" t="s">
        <v>620</v>
      </c>
    </row>
    <row r="3" spans="1:1" ht="15.75">
      <c r="A3" s="48" t="s">
        <v>623</v>
      </c>
    </row>
    <row r="4" spans="1:1" ht="15.75">
      <c r="A4" s="48" t="s">
        <v>624</v>
      </c>
    </row>
    <row r="5" spans="1:1" ht="15.75">
      <c r="A5" s="48" t="s">
        <v>625</v>
      </c>
    </row>
    <row r="6" spans="1:1" ht="15.75">
      <c r="A6" s="48" t="s">
        <v>626</v>
      </c>
    </row>
    <row r="7" spans="1:1" ht="15.75">
      <c r="A7" s="48" t="s">
        <v>627</v>
      </c>
    </row>
    <row r="8" spans="1:1" ht="15.75">
      <c r="A8" s="48" t="s">
        <v>628</v>
      </c>
    </row>
    <row r="9" spans="1:1" ht="15.75">
      <c r="A9" s="48" t="s">
        <v>668</v>
      </c>
    </row>
    <row r="10" spans="1:1" ht="15.75">
      <c r="A10" s="48" t="s">
        <v>629</v>
      </c>
    </row>
    <row r="11" spans="1:1" ht="15.75">
      <c r="A11" s="48"/>
    </row>
    <row r="12" spans="1:1" ht="15.75">
      <c r="A12" s="48" t="s">
        <v>630</v>
      </c>
    </row>
    <row r="13" spans="1:1" ht="15.75">
      <c r="A13" s="48" t="s">
        <v>631</v>
      </c>
    </row>
    <row r="14" spans="1:1" ht="15.75">
      <c r="A14" s="48" t="s">
        <v>632</v>
      </c>
    </row>
    <row r="15" spans="1:1" ht="15.75">
      <c r="A15" s="48" t="s">
        <v>633</v>
      </c>
    </row>
    <row r="16" spans="1:1" ht="15.75">
      <c r="A16" s="48" t="s">
        <v>634</v>
      </c>
    </row>
    <row r="17" spans="1:1" ht="15.75">
      <c r="A17" s="48" t="s">
        <v>635</v>
      </c>
    </row>
    <row r="18" spans="1:1" ht="15.75">
      <c r="A18" s="48" t="s">
        <v>636</v>
      </c>
    </row>
    <row r="19" spans="1:1" ht="15.75">
      <c r="A19" s="48" t="s">
        <v>637</v>
      </c>
    </row>
    <row r="20" spans="1:1" ht="15.75">
      <c r="A20" s="48"/>
    </row>
    <row r="21" spans="1:1" ht="15.75">
      <c r="A21" s="48" t="s">
        <v>643</v>
      </c>
    </row>
    <row r="22" spans="1:1" ht="15.75">
      <c r="A22" s="48" t="s">
        <v>638</v>
      </c>
    </row>
    <row r="23" spans="1:1" ht="15.75">
      <c r="A23" s="48" t="s">
        <v>639</v>
      </c>
    </row>
    <row r="24" spans="1:1" ht="15.75">
      <c r="A24" s="48" t="s">
        <v>640</v>
      </c>
    </row>
    <row r="25" spans="1:1" ht="15.75">
      <c r="A25" s="48" t="s">
        <v>641</v>
      </c>
    </row>
    <row r="26" spans="1:1" ht="15.75">
      <c r="A26" s="48"/>
    </row>
    <row r="27" spans="1:1" ht="15.75">
      <c r="A27" s="64" t="s">
        <v>642</v>
      </c>
    </row>
    <row r="28" spans="1:1" ht="15.75">
      <c r="A28" s="64"/>
    </row>
    <row r="29" spans="1:1" ht="15.75">
      <c r="A29" s="48" t="s">
        <v>671</v>
      </c>
    </row>
    <row r="30" spans="1:1" ht="15.75">
      <c r="A30" s="48" t="s">
        <v>672</v>
      </c>
    </row>
    <row r="31" spans="1:1" ht="15.75">
      <c r="A31" s="48" t="s">
        <v>675</v>
      </c>
    </row>
    <row r="32" spans="1:1" ht="15.75">
      <c r="A32" s="48" t="s">
        <v>674</v>
      </c>
    </row>
    <row r="33" spans="1:1" ht="15.75">
      <c r="A33" s="48" t="s">
        <v>673</v>
      </c>
    </row>
    <row r="34" spans="1:1" ht="15.75">
      <c r="A34" s="48"/>
    </row>
    <row r="35" spans="1:1">
      <c r="A35" s="74" t="s">
        <v>670</v>
      </c>
    </row>
    <row r="36" spans="1:1" ht="15.75">
      <c r="A36" s="48"/>
    </row>
    <row r="37" spans="1:1" ht="15.75">
      <c r="A37" s="48"/>
    </row>
    <row r="38" spans="1:1" ht="15.75">
      <c r="A38" s="48"/>
    </row>
    <row r="39" spans="1:1" ht="15.75">
      <c r="A39" s="48"/>
    </row>
    <row r="40" spans="1:1" ht="15.75">
      <c r="A40" s="48"/>
    </row>
    <row r="41" spans="1:1" ht="15.75">
      <c r="A41" s="48"/>
    </row>
    <row r="45" spans="1:1" ht="31.5">
      <c r="A45" s="73" t="s">
        <v>647</v>
      </c>
    </row>
    <row r="46" spans="1:1" ht="15.75">
      <c r="A46" s="48"/>
    </row>
    <row r="47" spans="1:1" ht="15.75">
      <c r="A47" s="48" t="s">
        <v>648</v>
      </c>
    </row>
    <row r="48" spans="1:1" ht="15.75">
      <c r="A48" s="48" t="s">
        <v>649</v>
      </c>
    </row>
    <row r="49" spans="1:1" ht="15.75">
      <c r="A49" s="48" t="s">
        <v>650</v>
      </c>
    </row>
    <row r="50" spans="1:1" ht="15.75">
      <c r="A50" s="48" t="s">
        <v>651</v>
      </c>
    </row>
    <row r="51" spans="1:1" ht="15.75">
      <c r="A51" s="48" t="s">
        <v>652</v>
      </c>
    </row>
    <row r="52" spans="1:1" ht="15.75">
      <c r="A52" s="48" t="s">
        <v>653</v>
      </c>
    </row>
    <row r="53" spans="1:1" ht="15.75">
      <c r="A53" s="48"/>
    </row>
    <row r="54" spans="1:1" ht="15.75">
      <c r="A54" s="48" t="s">
        <v>654</v>
      </c>
    </row>
    <row r="55" spans="1:1" ht="15.75">
      <c r="A55" s="48" t="s">
        <v>655</v>
      </c>
    </row>
    <row r="56" spans="1:1" ht="15.75">
      <c r="A56" s="48" t="s">
        <v>656</v>
      </c>
    </row>
    <row r="57" spans="1:1" ht="15.75">
      <c r="A57" s="48" t="s">
        <v>657</v>
      </c>
    </row>
    <row r="58" spans="1:1" ht="15.75">
      <c r="A58" s="48" t="s">
        <v>658</v>
      </c>
    </row>
    <row r="59" spans="1:1" ht="15.75">
      <c r="A59" s="48"/>
    </row>
    <row r="60" spans="1:1" ht="15.75">
      <c r="A60" s="64" t="s">
        <v>659</v>
      </c>
    </row>
    <row r="61" spans="1:1" ht="15.75">
      <c r="A61" s="48"/>
    </row>
    <row r="62" spans="1:1" ht="15.75">
      <c r="A62" s="48" t="s">
        <v>660</v>
      </c>
    </row>
    <row r="63" spans="1:1" ht="15.75">
      <c r="A63" s="48" t="s">
        <v>661</v>
      </c>
    </row>
    <row r="64" spans="1:1" ht="15.75">
      <c r="A64" s="48" t="s">
        <v>662</v>
      </c>
    </row>
    <row r="65" spans="1:1" ht="15.75">
      <c r="A65" s="48"/>
    </row>
    <row r="66" spans="1:1" ht="15.75">
      <c r="A66" s="48" t="s">
        <v>669</v>
      </c>
    </row>
    <row r="67" spans="1:1" ht="15.75">
      <c r="A67" s="48" t="s">
        <v>663</v>
      </c>
    </row>
    <row r="68" spans="1:1" ht="15.75">
      <c r="A68" s="48" t="s">
        <v>664</v>
      </c>
    </row>
    <row r="69" spans="1:1" ht="15.75">
      <c r="A69" s="48" t="s">
        <v>665</v>
      </c>
    </row>
    <row r="70" spans="1:1" ht="15.75">
      <c r="A70" s="48" t="s">
        <v>666</v>
      </c>
    </row>
    <row r="71" spans="1:1" ht="15.75">
      <c r="A71" s="48"/>
    </row>
    <row r="72" spans="1:1">
      <c r="A72" s="74" t="s">
        <v>667</v>
      </c>
    </row>
    <row r="73" spans="1:1" ht="15.75">
      <c r="A73" s="48"/>
    </row>
    <row r="74" spans="1:1" ht="15.75">
      <c r="A74" s="48"/>
    </row>
    <row r="75" spans="1:1" ht="15.75">
      <c r="A75" s="48"/>
    </row>
    <row r="76" spans="1:1" ht="15.75">
      <c r="A76" s="48"/>
    </row>
    <row r="77" spans="1:1" ht="15.75">
      <c r="A77" s="48"/>
    </row>
    <row r="78" spans="1:1" ht="15.75">
      <c r="A78" s="48"/>
    </row>
    <row r="79" spans="1:1" ht="15.75">
      <c r="A79" s="48"/>
    </row>
    <row r="80" spans="1:1" ht="15.75">
      <c r="A80" s="48"/>
    </row>
    <row r="81" spans="1:1" ht="15.75">
      <c r="A81" s="48"/>
    </row>
    <row r="82" spans="1:1" ht="15.75">
      <c r="A82" s="48"/>
    </row>
  </sheetData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58"/>
  <sheetViews>
    <sheetView tabSelected="1" view="pageLayout" zoomScaleNormal="100" workbookViewId="0">
      <selection activeCell="A39" sqref="A39"/>
    </sheetView>
  </sheetViews>
  <sheetFormatPr defaultRowHeight="15"/>
  <cols>
    <col min="1" max="1" width="82.5703125" customWidth="1"/>
  </cols>
  <sheetData>
    <row r="1" spans="1:1" ht="31.5">
      <c r="A1" s="55" t="s">
        <v>534</v>
      </c>
    </row>
    <row r="3" spans="1:1" ht="18.75">
      <c r="A3" s="54" t="s">
        <v>535</v>
      </c>
    </row>
    <row r="4" spans="1:1" ht="18.75">
      <c r="A4" s="54" t="s">
        <v>613</v>
      </c>
    </row>
    <row r="5" spans="1:1" ht="18.75">
      <c r="A5" s="54"/>
    </row>
    <row r="6" spans="1:1" ht="18.75">
      <c r="A6" s="56" t="s">
        <v>536</v>
      </c>
    </row>
    <row r="7" spans="1:1" ht="9.75" customHeight="1">
      <c r="A7" s="54"/>
    </row>
    <row r="8" spans="1:1" ht="18.75">
      <c r="A8" s="54" t="s">
        <v>546</v>
      </c>
    </row>
    <row r="9" spans="1:1">
      <c r="A9" s="94" t="s">
        <v>676</v>
      </c>
    </row>
    <row r="10" spans="1:1">
      <c r="A10" s="94" t="s">
        <v>677</v>
      </c>
    </row>
    <row r="11" spans="1:1" ht="12" customHeight="1">
      <c r="A11" s="54"/>
    </row>
    <row r="12" spans="1:1" ht="18.75">
      <c r="A12" s="54" t="s">
        <v>547</v>
      </c>
    </row>
    <row r="13" spans="1:1" ht="18.75">
      <c r="A13" s="54" t="s">
        <v>537</v>
      </c>
    </row>
    <row r="14" spans="1:1">
      <c r="A14" s="94" t="s">
        <v>676</v>
      </c>
    </row>
    <row r="15" spans="1:1">
      <c r="A15" s="94" t="s">
        <v>677</v>
      </c>
    </row>
    <row r="16" spans="1:1" ht="11.25" customHeight="1">
      <c r="A16" s="54"/>
    </row>
    <row r="17" spans="1:1" ht="18.75">
      <c r="A17" s="54" t="s">
        <v>548</v>
      </c>
    </row>
    <row r="18" spans="1:1" ht="18.75">
      <c r="A18" s="54" t="s">
        <v>538</v>
      </c>
    </row>
    <row r="19" spans="1:1" ht="18.75">
      <c r="A19" s="54" t="s">
        <v>616</v>
      </c>
    </row>
    <row r="20" spans="1:1" ht="18.75">
      <c r="A20" s="54" t="s">
        <v>539</v>
      </c>
    </row>
    <row r="21" spans="1:1" ht="10.5" customHeight="1">
      <c r="A21" s="54"/>
    </row>
    <row r="22" spans="1:1" ht="18.75">
      <c r="A22" s="54" t="s">
        <v>549</v>
      </c>
    </row>
    <row r="23" spans="1:1" ht="18.75">
      <c r="A23" s="54" t="s">
        <v>540</v>
      </c>
    </row>
    <row r="24" spans="1:1" ht="9" customHeight="1">
      <c r="A24" s="54"/>
    </row>
    <row r="25" spans="1:1" ht="18.75">
      <c r="A25" s="54" t="s">
        <v>550</v>
      </c>
    </row>
    <row r="26" spans="1:1" ht="18.75">
      <c r="A26" s="54" t="s">
        <v>541</v>
      </c>
    </row>
    <row r="27" spans="1:1" ht="18.75">
      <c r="A27" s="54" t="s">
        <v>542</v>
      </c>
    </row>
    <row r="28" spans="1:1" ht="18.75">
      <c r="A28" s="54"/>
    </row>
    <row r="29" spans="1:1" ht="18.75">
      <c r="A29" s="54" t="s">
        <v>551</v>
      </c>
    </row>
    <row r="30" spans="1:1" ht="18.75">
      <c r="A30" s="54" t="s">
        <v>543</v>
      </c>
    </row>
    <row r="31" spans="1:1" ht="18.75">
      <c r="A31" s="54" t="s">
        <v>678</v>
      </c>
    </row>
    <row r="32" spans="1:1" ht="18.75">
      <c r="A32" s="54" t="s">
        <v>679</v>
      </c>
    </row>
    <row r="33" spans="1:1" ht="10.5" customHeight="1">
      <c r="A33" s="54"/>
    </row>
    <row r="34" spans="1:1" ht="18.75">
      <c r="A34" s="54" t="s">
        <v>552</v>
      </c>
    </row>
    <row r="35" spans="1:1">
      <c r="A35" s="94" t="s">
        <v>676</v>
      </c>
    </row>
    <row r="36" spans="1:1">
      <c r="A36" s="94" t="s">
        <v>677</v>
      </c>
    </row>
    <row r="37" spans="1:1" ht="12" customHeight="1">
      <c r="A37" s="54"/>
    </row>
    <row r="38" spans="1:1" ht="18.75">
      <c r="A38" s="54" t="s">
        <v>553</v>
      </c>
    </row>
    <row r="39" spans="1:1" ht="18.75">
      <c r="A39" s="54" t="s">
        <v>544</v>
      </c>
    </row>
    <row r="40" spans="1:1" ht="12.75" customHeight="1">
      <c r="A40" s="54"/>
    </row>
    <row r="41" spans="1:1" ht="12.75" customHeight="1">
      <c r="A41" s="54"/>
    </row>
    <row r="42" spans="1:1" ht="12.75" customHeight="1">
      <c r="A42" s="54"/>
    </row>
    <row r="43" spans="1:1" ht="18.75">
      <c r="A43" s="56" t="s">
        <v>545</v>
      </c>
    </row>
    <row r="44" spans="1:1" ht="18.75">
      <c r="A44" s="56" t="s">
        <v>554</v>
      </c>
    </row>
    <row r="45" spans="1:1" ht="18.75">
      <c r="A45" s="54"/>
    </row>
    <row r="46" spans="1:1" ht="18.75">
      <c r="A46" s="54"/>
    </row>
    <row r="47" spans="1:1" ht="18.75">
      <c r="A47" s="54" t="s">
        <v>594</v>
      </c>
    </row>
    <row r="48" spans="1:1" ht="18.75">
      <c r="A48" s="54" t="s">
        <v>595</v>
      </c>
    </row>
    <row r="49" spans="1:1" ht="18.75">
      <c r="A49" s="54" t="s">
        <v>596</v>
      </c>
    </row>
    <row r="50" spans="1:1" ht="18.75">
      <c r="A50" s="54" t="s">
        <v>597</v>
      </c>
    </row>
    <row r="51" spans="1:1" ht="18.75">
      <c r="A51" s="54"/>
    </row>
    <row r="52" spans="1:1" ht="18.75">
      <c r="A52" s="54"/>
    </row>
    <row r="53" spans="1:1" ht="18.75">
      <c r="A53" s="54"/>
    </row>
    <row r="54" spans="1:1" ht="18.75">
      <c r="A54" s="54"/>
    </row>
    <row r="55" spans="1:1" ht="18.75">
      <c r="A55" s="54"/>
    </row>
    <row r="56" spans="1:1" ht="18.75">
      <c r="A56" s="54"/>
    </row>
    <row r="57" spans="1:1" ht="18.75">
      <c r="A57" s="54"/>
    </row>
    <row r="58" spans="1:1" ht="18.75">
      <c r="A58" s="54"/>
    </row>
  </sheetData>
  <phoneticPr fontId="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3"/>
  <sheetViews>
    <sheetView workbookViewId="0">
      <selection activeCell="B27" sqref="B27"/>
    </sheetView>
  </sheetViews>
  <sheetFormatPr defaultRowHeight="15"/>
  <cols>
    <col min="1" max="1" width="11.5703125" customWidth="1"/>
    <col min="2" max="2" width="35.5703125" customWidth="1"/>
    <col min="3" max="3" width="18" style="6" bestFit="1" customWidth="1"/>
    <col min="4" max="6" width="15.7109375" bestFit="1" customWidth="1"/>
    <col min="7" max="7" width="15.42578125" customWidth="1"/>
    <col min="8" max="8" width="3.28515625" customWidth="1"/>
  </cols>
  <sheetData>
    <row r="1" spans="1:7">
      <c r="C1" s="5" t="s">
        <v>248</v>
      </c>
      <c r="D1" s="5" t="s">
        <v>245</v>
      </c>
      <c r="E1" s="5" t="s">
        <v>242</v>
      </c>
      <c r="F1" s="5" t="s">
        <v>251</v>
      </c>
      <c r="G1" s="5" t="s">
        <v>400</v>
      </c>
    </row>
    <row r="2" spans="1:7" ht="15.75">
      <c r="A2" s="20" t="s">
        <v>351</v>
      </c>
      <c r="B2" s="19" t="s">
        <v>405</v>
      </c>
      <c r="C2" s="5" t="s">
        <v>243</v>
      </c>
      <c r="D2" s="5" t="s">
        <v>243</v>
      </c>
      <c r="E2" s="5" t="s">
        <v>244</v>
      </c>
      <c r="F2" s="5" t="s">
        <v>244</v>
      </c>
      <c r="G2" s="5" t="s">
        <v>244</v>
      </c>
    </row>
    <row r="4" spans="1:7">
      <c r="A4" s="1" t="s">
        <v>352</v>
      </c>
      <c r="B4" t="s">
        <v>368</v>
      </c>
      <c r="C4" s="7">
        <v>0</v>
      </c>
      <c r="D4" s="6">
        <v>0</v>
      </c>
      <c r="E4" s="6">
        <v>0</v>
      </c>
      <c r="F4" s="6">
        <v>0</v>
      </c>
      <c r="G4" s="6">
        <v>0</v>
      </c>
    </row>
    <row r="5" spans="1:7">
      <c r="A5" s="1" t="s">
        <v>353</v>
      </c>
      <c r="B5" t="s">
        <v>369</v>
      </c>
      <c r="C5" s="7">
        <v>0</v>
      </c>
      <c r="D5" s="6">
        <v>0</v>
      </c>
      <c r="E5" s="6">
        <v>0</v>
      </c>
      <c r="F5" s="6">
        <v>0</v>
      </c>
      <c r="G5" s="6">
        <v>0</v>
      </c>
    </row>
    <row r="6" spans="1:7">
      <c r="A6" s="1" t="s">
        <v>354</v>
      </c>
      <c r="B6" t="s">
        <v>370</v>
      </c>
      <c r="C6" s="7">
        <v>0</v>
      </c>
      <c r="D6" s="6">
        <v>0</v>
      </c>
      <c r="E6" s="6">
        <v>175</v>
      </c>
      <c r="F6" s="6">
        <v>0</v>
      </c>
      <c r="G6" s="6">
        <v>175</v>
      </c>
    </row>
    <row r="7" spans="1:7">
      <c r="A7" s="1" t="s">
        <v>355</v>
      </c>
      <c r="B7" t="s">
        <v>371</v>
      </c>
      <c r="C7" s="7">
        <v>0</v>
      </c>
      <c r="D7" s="6">
        <v>0</v>
      </c>
      <c r="E7" s="6">
        <v>0</v>
      </c>
      <c r="F7" s="6">
        <v>0</v>
      </c>
      <c r="G7" s="6">
        <v>0</v>
      </c>
    </row>
    <row r="8" spans="1:7">
      <c r="A8" s="1" t="s">
        <v>356</v>
      </c>
      <c r="B8" t="s">
        <v>372</v>
      </c>
      <c r="C8" s="7">
        <f>(98*26885)</f>
        <v>2634730</v>
      </c>
      <c r="D8" s="6">
        <v>2580960</v>
      </c>
      <c r="E8" s="6">
        <v>2671825.46</v>
      </c>
      <c r="F8" s="6">
        <v>2606751.2599999998</v>
      </c>
      <c r="G8" s="6">
        <v>2529235.12</v>
      </c>
    </row>
    <row r="9" spans="1:7">
      <c r="A9" s="1" t="s">
        <v>357</v>
      </c>
      <c r="B9" t="s">
        <v>373</v>
      </c>
      <c r="C9" s="7">
        <v>23436</v>
      </c>
      <c r="D9" s="6">
        <v>23436</v>
      </c>
      <c r="E9" s="6">
        <v>23436</v>
      </c>
      <c r="F9" s="6">
        <v>23436</v>
      </c>
      <c r="G9" s="6">
        <v>23436</v>
      </c>
    </row>
    <row r="10" spans="1:7">
      <c r="A10" s="1" t="s">
        <v>358</v>
      </c>
      <c r="B10" t="s">
        <v>374</v>
      </c>
      <c r="C10" s="7">
        <v>0</v>
      </c>
      <c r="D10" s="6">
        <v>0</v>
      </c>
      <c r="E10" s="6">
        <v>0</v>
      </c>
      <c r="F10" s="6">
        <v>8780</v>
      </c>
      <c r="G10" s="6">
        <v>0</v>
      </c>
    </row>
    <row r="11" spans="1:7">
      <c r="A11" s="1" t="s">
        <v>359</v>
      </c>
      <c r="B11" t="s">
        <v>375</v>
      </c>
      <c r="C11" s="7">
        <v>0</v>
      </c>
      <c r="D11" s="6">
        <v>0</v>
      </c>
      <c r="E11" s="6">
        <v>31284</v>
      </c>
      <c r="F11" s="6">
        <v>0</v>
      </c>
      <c r="G11" s="6">
        <v>0</v>
      </c>
    </row>
    <row r="12" spans="1:7">
      <c r="A12" s="1" t="s">
        <v>360</v>
      </c>
      <c r="B12" t="s">
        <v>376</v>
      </c>
      <c r="C12" s="7">
        <v>0</v>
      </c>
      <c r="D12" s="6">
        <v>0</v>
      </c>
      <c r="E12" s="6">
        <v>0</v>
      </c>
      <c r="F12" s="6">
        <v>0</v>
      </c>
      <c r="G12" s="6">
        <v>0</v>
      </c>
    </row>
    <row r="13" spans="1:7">
      <c r="A13" s="1" t="s">
        <v>268</v>
      </c>
      <c r="B13" t="s">
        <v>274</v>
      </c>
      <c r="C13" s="7">
        <v>25000</v>
      </c>
      <c r="D13" s="6">
        <v>0</v>
      </c>
      <c r="E13" s="6">
        <v>42120.82</v>
      </c>
      <c r="F13" s="6">
        <v>18105.580000000002</v>
      </c>
      <c r="G13" s="6">
        <v>7371.48</v>
      </c>
    </row>
    <row r="14" spans="1:7">
      <c r="A14" s="1" t="s">
        <v>343</v>
      </c>
      <c r="B14" t="s">
        <v>344</v>
      </c>
      <c r="C14" s="7">
        <v>0</v>
      </c>
      <c r="D14" s="6">
        <v>0</v>
      </c>
      <c r="E14" s="6">
        <v>0</v>
      </c>
      <c r="F14" s="6">
        <v>0</v>
      </c>
      <c r="G14" s="6">
        <v>0</v>
      </c>
    </row>
    <row r="15" spans="1:7">
      <c r="A15" s="1" t="s">
        <v>269</v>
      </c>
      <c r="B15" t="s">
        <v>275</v>
      </c>
      <c r="C15" s="7">
        <v>5000</v>
      </c>
      <c r="D15" s="6">
        <v>0</v>
      </c>
      <c r="E15" s="6">
        <v>20013.37</v>
      </c>
      <c r="F15" s="6">
        <v>23</v>
      </c>
      <c r="G15" s="6">
        <v>0</v>
      </c>
    </row>
    <row r="16" spans="1:7">
      <c r="A16" s="1" t="s">
        <v>361</v>
      </c>
      <c r="B16" t="s">
        <v>377</v>
      </c>
      <c r="C16" s="7">
        <v>0</v>
      </c>
      <c r="D16" s="6">
        <v>0</v>
      </c>
      <c r="E16" s="6">
        <v>0</v>
      </c>
      <c r="F16" s="6">
        <v>0</v>
      </c>
      <c r="G16" s="6">
        <v>0</v>
      </c>
    </row>
    <row r="17" spans="1:7">
      <c r="A17" s="1" t="s">
        <v>270</v>
      </c>
      <c r="B17" t="s">
        <v>378</v>
      </c>
      <c r="C17" s="7">
        <v>0</v>
      </c>
      <c r="D17" s="6">
        <v>0</v>
      </c>
      <c r="E17" s="6">
        <v>0</v>
      </c>
      <c r="F17" s="6">
        <v>374.6</v>
      </c>
      <c r="G17" s="6">
        <v>763.49</v>
      </c>
    </row>
    <row r="18" spans="1:7">
      <c r="A18" s="1" t="s">
        <v>345</v>
      </c>
      <c r="B18" t="s">
        <v>346</v>
      </c>
      <c r="C18" s="7">
        <v>1000</v>
      </c>
      <c r="D18" s="6">
        <v>0</v>
      </c>
      <c r="E18" s="6">
        <v>825</v>
      </c>
      <c r="F18" s="6">
        <v>1281.5</v>
      </c>
      <c r="G18" s="6">
        <v>0</v>
      </c>
    </row>
    <row r="19" spans="1:7">
      <c r="A19" s="1" t="s">
        <v>362</v>
      </c>
      <c r="B19" t="s">
        <v>379</v>
      </c>
      <c r="C19" s="7">
        <v>0</v>
      </c>
      <c r="D19" s="6">
        <v>0</v>
      </c>
      <c r="E19" s="6">
        <v>0</v>
      </c>
      <c r="F19" s="6">
        <v>0</v>
      </c>
      <c r="G19" s="6">
        <v>0</v>
      </c>
    </row>
    <row r="20" spans="1:7">
      <c r="A20" s="1" t="s">
        <v>363</v>
      </c>
      <c r="B20" t="s">
        <v>380</v>
      </c>
      <c r="C20" s="7">
        <v>0</v>
      </c>
      <c r="D20" s="6">
        <v>0</v>
      </c>
      <c r="E20" s="6">
        <v>0</v>
      </c>
      <c r="F20" s="6">
        <v>0</v>
      </c>
      <c r="G20" s="6">
        <v>0</v>
      </c>
    </row>
    <row r="21" spans="1:7">
      <c r="A21" s="1" t="s">
        <v>273</v>
      </c>
      <c r="B21" t="s">
        <v>311</v>
      </c>
      <c r="C21" s="7">
        <v>1000</v>
      </c>
      <c r="D21" s="6">
        <v>0</v>
      </c>
      <c r="E21" s="6">
        <v>800.62</v>
      </c>
      <c r="F21" s="6">
        <v>1010</v>
      </c>
      <c r="G21" s="6">
        <v>1320</v>
      </c>
    </row>
    <row r="22" spans="1:7">
      <c r="A22" s="1" t="s">
        <v>364</v>
      </c>
      <c r="B22" t="s">
        <v>381</v>
      </c>
      <c r="C22" s="7">
        <v>0</v>
      </c>
      <c r="D22" s="6">
        <v>0</v>
      </c>
      <c r="E22" s="6">
        <v>1099</v>
      </c>
      <c r="F22" s="6">
        <v>0</v>
      </c>
      <c r="G22" s="6">
        <v>2342.65</v>
      </c>
    </row>
    <row r="23" spans="1:7">
      <c r="A23" s="1" t="s">
        <v>365</v>
      </c>
      <c r="B23" t="s">
        <v>382</v>
      </c>
      <c r="C23" s="7">
        <v>0</v>
      </c>
      <c r="D23" s="6">
        <v>0</v>
      </c>
      <c r="E23" s="6">
        <v>0</v>
      </c>
      <c r="F23" s="6">
        <v>0</v>
      </c>
      <c r="G23" s="6">
        <v>0</v>
      </c>
    </row>
    <row r="24" spans="1:7">
      <c r="A24" s="1" t="s">
        <v>366</v>
      </c>
      <c r="B24" t="s">
        <v>383</v>
      </c>
      <c r="C24" s="7">
        <v>0</v>
      </c>
      <c r="D24" s="6">
        <v>0</v>
      </c>
      <c r="E24" s="6">
        <v>0</v>
      </c>
      <c r="F24" s="6">
        <v>330</v>
      </c>
      <c r="G24" s="6">
        <v>0</v>
      </c>
    </row>
    <row r="25" spans="1:7">
      <c r="A25" s="1" t="s">
        <v>367</v>
      </c>
      <c r="B25" t="s">
        <v>384</v>
      </c>
      <c r="C25" s="7">
        <v>0</v>
      </c>
      <c r="D25" s="6">
        <v>0</v>
      </c>
      <c r="E25" s="6">
        <v>0</v>
      </c>
      <c r="F25" s="6">
        <v>0</v>
      </c>
      <c r="G25" s="6">
        <v>0</v>
      </c>
    </row>
    <row r="26" spans="1:7">
      <c r="A26" s="1" t="s">
        <v>347</v>
      </c>
      <c r="B26" t="s">
        <v>348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</row>
    <row r="27" spans="1:7" ht="15.75">
      <c r="A27" s="1"/>
      <c r="B27" s="9" t="s">
        <v>395</v>
      </c>
      <c r="C27" s="10">
        <f>SUM(C4:C26)</f>
        <v>2690166</v>
      </c>
      <c r="D27" s="10">
        <f>SUM(D4:D26)</f>
        <v>2604396</v>
      </c>
      <c r="E27" s="10">
        <f>SUM(E4:E26)</f>
        <v>2791579.27</v>
      </c>
      <c r="F27" s="10">
        <f>SUM(F4:F26)</f>
        <v>2660091.94</v>
      </c>
      <c r="G27" s="10">
        <f>SUM(G4:G26)</f>
        <v>2564643.7400000002</v>
      </c>
    </row>
    <row r="28" spans="1:7">
      <c r="A28" s="1"/>
      <c r="D28" s="6"/>
      <c r="E28" s="6"/>
      <c r="F28" s="6"/>
    </row>
    <row r="29" spans="1:7">
      <c r="A29" s="22" t="s">
        <v>253</v>
      </c>
      <c r="B29" s="23" t="s">
        <v>614</v>
      </c>
      <c r="C29" s="6">
        <f ca="1">'511 Public Works'!C18</f>
        <v>9000</v>
      </c>
      <c r="D29" s="6">
        <f ca="1">'511 Public Works'!D18</f>
        <v>98800</v>
      </c>
      <c r="E29" s="6">
        <f ca="1">'511 Public Works'!E18</f>
        <v>8905</v>
      </c>
      <c r="F29" s="6">
        <f ca="1">'511 Public Works'!F18</f>
        <v>6837.61</v>
      </c>
      <c r="G29" s="6">
        <f ca="1">'511 Public Works'!G18</f>
        <v>67165.990000000005</v>
      </c>
    </row>
    <row r="30" spans="1:7">
      <c r="A30" s="22" t="s">
        <v>0</v>
      </c>
      <c r="B30" s="23" t="s">
        <v>387</v>
      </c>
      <c r="C30" s="6">
        <f ca="1">'521 Street Mtn'!C5</f>
        <v>14285</v>
      </c>
      <c r="D30" s="6">
        <f ca="1">'521 Street Mtn'!D5</f>
        <v>0</v>
      </c>
      <c r="E30" s="6">
        <f ca="1">'521 Street Mtn'!E5</f>
        <v>17249.330000000002</v>
      </c>
      <c r="F30" s="6">
        <f ca="1">'521 Street Mtn'!F5</f>
        <v>29857.11</v>
      </c>
      <c r="G30" s="6">
        <f ca="1">'521 Street Mtn'!G5</f>
        <v>11322.31</v>
      </c>
    </row>
    <row r="31" spans="1:7">
      <c r="A31" s="22" t="s">
        <v>314</v>
      </c>
      <c r="B31" s="23" t="s">
        <v>390</v>
      </c>
      <c r="C31" s="7">
        <f ca="1">'526 Fleet Mtn'!C7</f>
        <v>71500</v>
      </c>
      <c r="D31" s="7">
        <f ca="1">'526 Fleet Mtn'!D7</f>
        <v>0</v>
      </c>
      <c r="E31" s="7">
        <f ca="1">'526 Fleet Mtn'!E7</f>
        <v>71547.240000000005</v>
      </c>
      <c r="F31" s="7">
        <f ca="1">'526 Fleet Mtn'!F7</f>
        <v>72817.97</v>
      </c>
      <c r="G31" s="7">
        <f ca="1">'526 Fleet Mtn'!G7</f>
        <v>74455.09</v>
      </c>
    </row>
    <row r="32" spans="1:7" ht="15.75">
      <c r="A32" s="22"/>
      <c r="B32" s="9" t="s">
        <v>396</v>
      </c>
      <c r="C32" s="10">
        <f>C27+C29+C30+C31</f>
        <v>2784951</v>
      </c>
      <c r="D32" s="10">
        <f>D27+D29+D30+D31</f>
        <v>2703196</v>
      </c>
      <c r="E32" s="10">
        <f>E27+E29+E30+E31</f>
        <v>2889280.8400000003</v>
      </c>
      <c r="F32" s="10">
        <f>F27+F29+F30+F31</f>
        <v>2769604.63</v>
      </c>
      <c r="G32" s="10">
        <f>G27+G29+G30+G31</f>
        <v>2717587.1300000004</v>
      </c>
    </row>
    <row r="33" spans="1:7">
      <c r="A33" s="22"/>
      <c r="B33" s="23"/>
      <c r="D33" s="6"/>
      <c r="E33" s="6"/>
      <c r="F33" s="6"/>
      <c r="G33" s="6"/>
    </row>
    <row r="34" spans="1:7">
      <c r="A34" s="22" t="s">
        <v>246</v>
      </c>
      <c r="B34" s="23" t="s">
        <v>385</v>
      </c>
      <c r="C34" s="6">
        <f ca="1">'525 Traffic Signal Ops'!C19</f>
        <v>140000</v>
      </c>
      <c r="D34" s="6">
        <f ca="1">'525 Traffic Signal Ops'!D19</f>
        <v>105000</v>
      </c>
      <c r="E34" s="6">
        <f ca="1">'525 Traffic Signal Ops'!E19</f>
        <v>195723.05</v>
      </c>
      <c r="F34" s="6">
        <f ca="1">'525 Traffic Signal Ops'!F19</f>
        <v>128799.18</v>
      </c>
      <c r="G34" s="6">
        <f ca="1">'525 Traffic Signal Ops'!G19</f>
        <v>82570.430000000008</v>
      </c>
    </row>
    <row r="35" spans="1:7">
      <c r="A35" s="1"/>
      <c r="D35" s="6"/>
      <c r="E35" s="6"/>
      <c r="F35" s="6"/>
      <c r="G35" s="6"/>
    </row>
    <row r="36" spans="1:7">
      <c r="A36" s="22" t="s">
        <v>253</v>
      </c>
      <c r="B36" s="23" t="s">
        <v>386</v>
      </c>
      <c r="C36" s="6">
        <f ca="1">'511 Public Works'!C102</f>
        <v>589700.82999999996</v>
      </c>
      <c r="D36" s="6">
        <f ca="1">'511 Public Works'!D102</f>
        <v>614142</v>
      </c>
      <c r="E36" s="6">
        <f ca="1">'511 Public Works'!E102</f>
        <v>556064.58000000007</v>
      </c>
      <c r="F36" s="6">
        <f ca="1">'511 Public Works'!F102</f>
        <v>484257.09999999992</v>
      </c>
      <c r="G36" s="6">
        <f ca="1">'511 Public Works'!G102</f>
        <v>375267.78</v>
      </c>
    </row>
    <row r="37" spans="1:7">
      <c r="A37" s="1"/>
      <c r="D37" s="6"/>
      <c r="E37" s="6"/>
      <c r="F37" s="6"/>
      <c r="G37" s="6"/>
    </row>
    <row r="38" spans="1:7">
      <c r="A38" s="22" t="s">
        <v>0</v>
      </c>
      <c r="B38" s="23" t="s">
        <v>388</v>
      </c>
      <c r="C38" s="6">
        <f ca="1">'521 Street Mtn'!C134</f>
        <v>1368583.43</v>
      </c>
      <c r="D38" s="6">
        <f ca="1">'521 Street Mtn'!D134</f>
        <v>1270844</v>
      </c>
      <c r="E38" s="6">
        <f ca="1">'521 Street Mtn'!E134</f>
        <v>1336765.3799999994</v>
      </c>
      <c r="F38" s="6">
        <f ca="1">'521 Street Mtn'!F134</f>
        <v>1352238.7400000002</v>
      </c>
      <c r="G38" s="6">
        <f ca="1">'521 Street Mtn'!G134</f>
        <v>1372571.63</v>
      </c>
    </row>
    <row r="39" spans="1:7">
      <c r="A39" s="1"/>
      <c r="D39" s="6"/>
      <c r="E39" s="6"/>
      <c r="F39" s="6"/>
      <c r="G39" s="6"/>
    </row>
    <row r="40" spans="1:7">
      <c r="A40" s="22" t="s">
        <v>350</v>
      </c>
      <c r="B40" s="23" t="s">
        <v>389</v>
      </c>
      <c r="C40" s="6">
        <f ca="1">'523 Snow Removal'!C10</f>
        <v>177500</v>
      </c>
      <c r="D40" s="6">
        <f ca="1">'523 Snow Removal'!D10</f>
        <v>185025</v>
      </c>
      <c r="E40" s="6">
        <f ca="1">'523 Snow Removal'!E10</f>
        <v>94425.65</v>
      </c>
      <c r="F40" s="6">
        <f ca="1">'523 Snow Removal'!F10</f>
        <v>64855.97</v>
      </c>
      <c r="G40" s="6">
        <f ca="1">'523 Snow Removal'!G10</f>
        <v>282692.59000000003</v>
      </c>
    </row>
    <row r="41" spans="1:7">
      <c r="A41" s="1"/>
      <c r="D41" s="6"/>
      <c r="E41" s="6"/>
      <c r="F41" s="6"/>
      <c r="G41" s="6"/>
    </row>
    <row r="42" spans="1:7">
      <c r="A42" s="22" t="s">
        <v>314</v>
      </c>
      <c r="B42" s="23" t="s">
        <v>391</v>
      </c>
      <c r="C42" s="6">
        <f ca="1">'526 Fleet Mtn'!C66</f>
        <v>228917.04</v>
      </c>
      <c r="D42" s="6">
        <f ca="1">'526 Fleet Mtn'!D66</f>
        <v>233316</v>
      </c>
      <c r="E42" s="6">
        <f ca="1">'526 Fleet Mtn'!E66</f>
        <v>224631.42</v>
      </c>
      <c r="F42" s="6">
        <f ca="1">'526 Fleet Mtn'!F66</f>
        <v>233528.68999999997</v>
      </c>
      <c r="G42" s="6">
        <f ca="1">'526 Fleet Mtn'!G66</f>
        <v>264190.51</v>
      </c>
    </row>
    <row r="43" spans="1:7">
      <c r="A43" s="1"/>
      <c r="D43" s="6"/>
      <c r="E43" s="6"/>
      <c r="F43" s="6"/>
      <c r="G43" s="6"/>
    </row>
    <row r="44" spans="1:7">
      <c r="A44" s="22" t="s">
        <v>331</v>
      </c>
      <c r="B44" s="23" t="s">
        <v>392</v>
      </c>
      <c r="C44" s="6">
        <f ca="1">'527 ROW Mtn'!C33</f>
        <v>135248.86000000002</v>
      </c>
      <c r="D44" s="6">
        <f ca="1">'527 ROW Mtn'!D33</f>
        <v>93632</v>
      </c>
      <c r="E44" s="6">
        <f ca="1">'527 ROW Mtn'!E33</f>
        <v>97992.489999999991</v>
      </c>
      <c r="F44" s="6">
        <f ca="1">'527 ROW Mtn'!F33</f>
        <v>132052.44</v>
      </c>
      <c r="G44" s="6">
        <f ca="1">'527 ROW Mtn'!G33</f>
        <v>107083.44</v>
      </c>
    </row>
    <row r="45" spans="1:7">
      <c r="A45" s="1"/>
      <c r="D45" s="6"/>
      <c r="E45" s="6"/>
      <c r="F45" s="6"/>
      <c r="G45" s="6"/>
    </row>
    <row r="46" spans="1:7">
      <c r="A46" s="22" t="s">
        <v>336</v>
      </c>
      <c r="B46" s="23" t="s">
        <v>393</v>
      </c>
      <c r="C46" s="6">
        <f ca="1">'528 Bridges'!C10</f>
        <v>45000</v>
      </c>
      <c r="D46" s="6">
        <f ca="1">'528 Bridges'!D10</f>
        <v>50000</v>
      </c>
      <c r="E46" s="6">
        <f ca="1">'528 Bridges'!E10</f>
        <v>47888</v>
      </c>
      <c r="F46" s="6">
        <f ca="1">'528 Bridges'!F10</f>
        <v>40194</v>
      </c>
      <c r="G46" s="6">
        <f ca="1">'528 Bridges'!G10</f>
        <v>0</v>
      </c>
    </row>
    <row r="47" spans="1:7">
      <c r="D47" s="6"/>
      <c r="E47" s="6"/>
      <c r="F47" s="6"/>
      <c r="G47" s="6"/>
    </row>
    <row r="48" spans="1:7">
      <c r="A48" s="22" t="s">
        <v>341</v>
      </c>
      <c r="B48" s="23" t="s">
        <v>394</v>
      </c>
      <c r="C48" s="7">
        <f ca="1">'529 CapitalProj'!C9</f>
        <v>100000</v>
      </c>
      <c r="D48" s="7">
        <f ca="1">'529 CapitalProj'!D9</f>
        <v>100000</v>
      </c>
      <c r="E48" s="7">
        <f ca="1">'529 CapitalProj'!E9</f>
        <v>100000</v>
      </c>
      <c r="F48" s="7">
        <f ca="1">'529 CapitalProj'!F9</f>
        <v>100000</v>
      </c>
      <c r="G48" s="7">
        <f ca="1">'529 CapitalProj'!G9</f>
        <v>75000</v>
      </c>
    </row>
    <row r="49" spans="1:7" ht="15.75">
      <c r="B49" s="9" t="s">
        <v>397</v>
      </c>
      <c r="C49" s="10">
        <f>SUM(C34:C48)</f>
        <v>2784950.1599999997</v>
      </c>
      <c r="D49" s="10">
        <f>SUM(D34:D48)</f>
        <v>2651959</v>
      </c>
      <c r="E49" s="10">
        <f>SUM(E34:E48)</f>
        <v>2653490.5699999994</v>
      </c>
      <c r="F49" s="10">
        <f>SUM(F34:F48)</f>
        <v>2535926.12</v>
      </c>
      <c r="G49" s="10">
        <f>SUM(G34:G48)</f>
        <v>2559376.3799999994</v>
      </c>
    </row>
    <row r="50" spans="1:7" ht="10.5" customHeight="1">
      <c r="B50" s="9"/>
      <c r="C50" s="10"/>
      <c r="D50" s="10"/>
      <c r="E50" s="10"/>
      <c r="F50" s="10"/>
      <c r="G50" s="10"/>
    </row>
    <row r="51" spans="1:7" ht="19.5" thickBot="1">
      <c r="A51" s="22"/>
      <c r="B51" s="24" t="s">
        <v>398</v>
      </c>
      <c r="C51" s="25">
        <f>C32-C49</f>
        <v>0.84000000031664968</v>
      </c>
      <c r="D51" s="25">
        <f>D32-D49</f>
        <v>51237</v>
      </c>
      <c r="E51" s="25">
        <f>E32-E49</f>
        <v>235790.27000000095</v>
      </c>
      <c r="F51" s="25">
        <f>F32-F49</f>
        <v>233678.50999999978</v>
      </c>
      <c r="G51" s="25">
        <f>G32-G49</f>
        <v>158210.75000000093</v>
      </c>
    </row>
    <row r="52" spans="1:7" ht="15.75" thickTop="1">
      <c r="D52" s="6"/>
      <c r="E52" s="6"/>
      <c r="F52" s="6"/>
    </row>
    <row r="53" spans="1:7">
      <c r="D53" s="6"/>
      <c r="E53" s="6"/>
      <c r="F53" s="6"/>
    </row>
    <row r="54" spans="1:7">
      <c r="D54" s="6"/>
      <c r="E54" s="6"/>
      <c r="F54" s="6"/>
    </row>
    <row r="55" spans="1:7">
      <c r="D55" s="6"/>
      <c r="E55" s="6"/>
      <c r="F55" s="6"/>
    </row>
    <row r="56" spans="1:7">
      <c r="D56" s="6"/>
      <c r="E56" s="6"/>
      <c r="F56" s="6"/>
    </row>
    <row r="57" spans="1:7">
      <c r="D57" s="6"/>
      <c r="E57" s="6"/>
      <c r="F57" s="6"/>
    </row>
    <row r="58" spans="1:7">
      <c r="D58" s="6"/>
      <c r="E58" s="6"/>
      <c r="F58" s="6"/>
    </row>
    <row r="59" spans="1:7">
      <c r="D59" s="6"/>
      <c r="E59" s="6"/>
      <c r="F59" s="6"/>
    </row>
    <row r="60" spans="1:7">
      <c r="D60" s="6"/>
      <c r="E60" s="6"/>
      <c r="F60" s="6"/>
    </row>
    <row r="61" spans="1:7">
      <c r="D61" s="6"/>
      <c r="E61" s="6"/>
      <c r="F61" s="6"/>
    </row>
    <row r="62" spans="1:7">
      <c r="D62" s="6"/>
      <c r="E62" s="6"/>
      <c r="F62" s="6"/>
    </row>
    <row r="63" spans="1:7">
      <c r="D63" s="6"/>
      <c r="E63" s="6"/>
      <c r="F63" s="6"/>
    </row>
    <row r="64" spans="1:7">
      <c r="D64" s="6"/>
      <c r="E64" s="6"/>
      <c r="F64" s="6"/>
    </row>
    <row r="65" spans="4:6">
      <c r="D65" s="6"/>
      <c r="E65" s="6"/>
      <c r="F65" s="6"/>
    </row>
    <row r="66" spans="4:6">
      <c r="D66" s="6"/>
      <c r="E66" s="6"/>
      <c r="F66" s="6"/>
    </row>
    <row r="67" spans="4:6">
      <c r="D67" s="6"/>
      <c r="E67" s="6"/>
      <c r="F67" s="6"/>
    </row>
    <row r="68" spans="4:6">
      <c r="D68" s="6"/>
      <c r="E68" s="6"/>
      <c r="F68" s="6"/>
    </row>
    <row r="69" spans="4:6">
      <c r="D69" s="6"/>
      <c r="E69" s="6"/>
      <c r="F69" s="6"/>
    </row>
    <row r="70" spans="4:6">
      <c r="D70" s="6"/>
      <c r="E70" s="6"/>
      <c r="F70" s="6"/>
    </row>
    <row r="71" spans="4:6">
      <c r="D71" s="6"/>
      <c r="E71" s="6"/>
      <c r="F71" s="6"/>
    </row>
    <row r="72" spans="4:6">
      <c r="D72" s="6"/>
      <c r="E72" s="6"/>
      <c r="F72" s="6"/>
    </row>
    <row r="73" spans="4:6">
      <c r="D73" s="6"/>
      <c r="E73" s="6"/>
      <c r="F73" s="6"/>
    </row>
    <row r="74" spans="4:6">
      <c r="D74" s="6"/>
      <c r="E74" s="6"/>
      <c r="F74" s="6"/>
    </row>
    <row r="75" spans="4:6">
      <c r="D75" s="6"/>
      <c r="E75" s="6"/>
      <c r="F75" s="6"/>
    </row>
    <row r="76" spans="4:6">
      <c r="D76" s="6"/>
      <c r="E76" s="6"/>
      <c r="F76" s="6"/>
    </row>
    <row r="77" spans="4:6">
      <c r="D77" s="6"/>
      <c r="E77" s="6"/>
      <c r="F77" s="6"/>
    </row>
    <row r="78" spans="4:6">
      <c r="D78" s="6"/>
      <c r="E78" s="6"/>
      <c r="F78" s="6"/>
    </row>
    <row r="79" spans="4:6">
      <c r="D79" s="6"/>
      <c r="E79" s="6"/>
      <c r="F79" s="6"/>
    </row>
    <row r="80" spans="4:6">
      <c r="D80" s="6"/>
      <c r="E80" s="6"/>
      <c r="F80" s="6"/>
    </row>
    <row r="81" spans="4:6">
      <c r="D81" s="6"/>
      <c r="E81" s="6"/>
      <c r="F81" s="6"/>
    </row>
    <row r="82" spans="4:6">
      <c r="D82" s="6"/>
      <c r="E82" s="6"/>
      <c r="F82" s="6"/>
    </row>
    <row r="83" spans="4:6">
      <c r="D83" s="6"/>
      <c r="E83" s="6"/>
      <c r="F83" s="6"/>
    </row>
    <row r="84" spans="4:6">
      <c r="D84" s="6"/>
      <c r="E84" s="6"/>
      <c r="F84" s="6"/>
    </row>
    <row r="85" spans="4:6">
      <c r="D85" s="6"/>
      <c r="E85" s="6"/>
      <c r="F85" s="6"/>
    </row>
    <row r="86" spans="4:6">
      <c r="D86" s="6"/>
      <c r="E86" s="6"/>
      <c r="F86" s="6"/>
    </row>
    <row r="87" spans="4:6">
      <c r="D87" s="6"/>
      <c r="E87" s="6"/>
      <c r="F87" s="6"/>
    </row>
    <row r="88" spans="4:6">
      <c r="D88" s="6"/>
      <c r="E88" s="6"/>
      <c r="F88" s="6"/>
    </row>
    <row r="89" spans="4:6">
      <c r="D89" s="6"/>
      <c r="E89" s="6"/>
      <c r="F89" s="6"/>
    </row>
    <row r="90" spans="4:6">
      <c r="D90" s="6"/>
      <c r="E90" s="6"/>
      <c r="F90" s="6"/>
    </row>
    <row r="91" spans="4:6">
      <c r="D91" s="6"/>
      <c r="E91" s="6"/>
      <c r="F91" s="6"/>
    </row>
    <row r="92" spans="4:6">
      <c r="D92" s="6"/>
      <c r="E92" s="6"/>
      <c r="F92" s="6"/>
    </row>
    <row r="93" spans="4:6">
      <c r="D93" s="6"/>
      <c r="E93" s="6"/>
      <c r="F93" s="6"/>
    </row>
  </sheetData>
  <phoneticPr fontId="0" type="noConversion"/>
  <pageMargins left="0.25" right="0.25" top="0.75" bottom="0.75" header="0.3" footer="0.3"/>
  <pageSetup scale="64" fitToHeight="0" orientation="portrait" cellComments="asDisplayed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workbookViewId="0">
      <selection activeCell="B19" sqref="B19"/>
    </sheetView>
  </sheetViews>
  <sheetFormatPr defaultRowHeight="15"/>
  <cols>
    <col min="1" max="1" width="13.7109375" customWidth="1"/>
    <col min="2" max="2" width="31.7109375" customWidth="1"/>
    <col min="3" max="3" width="14" style="6" customWidth="1"/>
    <col min="4" max="6" width="12.42578125" style="6" bestFit="1" customWidth="1"/>
    <col min="7" max="7" width="11.28515625" bestFit="1" customWidth="1"/>
    <col min="8" max="8" width="3.28515625" customWidth="1"/>
  </cols>
  <sheetData>
    <row r="1" spans="1:7">
      <c r="C1" s="5" t="s">
        <v>248</v>
      </c>
      <c r="D1" s="5" t="s">
        <v>245</v>
      </c>
      <c r="E1" s="5" t="s">
        <v>242</v>
      </c>
      <c r="F1" s="5" t="s">
        <v>251</v>
      </c>
      <c r="G1" s="5" t="s">
        <v>400</v>
      </c>
    </row>
    <row r="2" spans="1:7" ht="15.75">
      <c r="A2" s="20" t="s">
        <v>246</v>
      </c>
      <c r="B2" s="19" t="s">
        <v>247</v>
      </c>
      <c r="C2" s="5" t="s">
        <v>243</v>
      </c>
      <c r="D2" s="5" t="s">
        <v>243</v>
      </c>
      <c r="E2" s="5" t="s">
        <v>244</v>
      </c>
      <c r="F2" s="5" t="s">
        <v>244</v>
      </c>
      <c r="G2" s="5" t="s">
        <v>244</v>
      </c>
    </row>
    <row r="4" spans="1:7">
      <c r="A4" s="1" t="s">
        <v>76</v>
      </c>
      <c r="B4" t="s">
        <v>77</v>
      </c>
      <c r="C4" s="7">
        <v>0</v>
      </c>
      <c r="D4" s="6">
        <v>0</v>
      </c>
      <c r="E4" s="6">
        <v>39516</v>
      </c>
      <c r="F4" s="6">
        <v>0</v>
      </c>
      <c r="G4" s="6">
        <v>0</v>
      </c>
    </row>
    <row r="5" spans="1:7">
      <c r="A5" s="1" t="s">
        <v>249</v>
      </c>
      <c r="B5" t="s">
        <v>250</v>
      </c>
      <c r="C5" s="7">
        <v>0</v>
      </c>
      <c r="D5" s="6">
        <v>0</v>
      </c>
      <c r="E5" s="6">
        <v>0</v>
      </c>
      <c r="F5" s="6">
        <v>13923</v>
      </c>
      <c r="G5" s="6">
        <v>0</v>
      </c>
    </row>
    <row r="6" spans="1:7">
      <c r="A6" s="1" t="s">
        <v>80</v>
      </c>
      <c r="B6" t="s">
        <v>81</v>
      </c>
      <c r="C6" s="30">
        <v>20000</v>
      </c>
      <c r="D6" s="6">
        <v>15000</v>
      </c>
      <c r="E6" s="6">
        <v>20464.349999999999</v>
      </c>
      <c r="F6" s="6">
        <v>17942.62</v>
      </c>
      <c r="G6" s="6">
        <v>35463.97</v>
      </c>
    </row>
    <row r="7" spans="1:7">
      <c r="A7" s="1" t="s">
        <v>104</v>
      </c>
      <c r="B7" t="s">
        <v>105</v>
      </c>
      <c r="C7" s="7">
        <v>0</v>
      </c>
      <c r="D7" s="6">
        <v>0</v>
      </c>
      <c r="E7" s="6">
        <v>0</v>
      </c>
      <c r="F7" s="6">
        <v>0</v>
      </c>
      <c r="G7" s="6">
        <v>0</v>
      </c>
    </row>
    <row r="8" spans="1:7">
      <c r="A8" s="1" t="s">
        <v>140</v>
      </c>
      <c r="B8" t="s">
        <v>141</v>
      </c>
      <c r="C8" s="7">
        <v>0</v>
      </c>
      <c r="D8" s="6">
        <v>0</v>
      </c>
      <c r="E8" s="6">
        <v>0</v>
      </c>
      <c r="F8" s="6">
        <v>2892.35</v>
      </c>
      <c r="G8" s="6">
        <v>0</v>
      </c>
    </row>
    <row r="9" spans="1:7">
      <c r="A9" s="1" t="s">
        <v>148</v>
      </c>
      <c r="B9" t="s">
        <v>149</v>
      </c>
      <c r="C9" s="30">
        <v>50000</v>
      </c>
      <c r="D9" s="6">
        <v>40000</v>
      </c>
      <c r="E9" s="6">
        <v>63998.95</v>
      </c>
      <c r="F9" s="6">
        <v>65398.31</v>
      </c>
      <c r="G9" s="6">
        <v>35575.86</v>
      </c>
    </row>
    <row r="10" spans="1:7">
      <c r="A10" s="1" t="s">
        <v>202</v>
      </c>
      <c r="B10" t="s">
        <v>203</v>
      </c>
      <c r="C10" s="7">
        <v>0</v>
      </c>
      <c r="D10" s="6">
        <v>0</v>
      </c>
      <c r="E10" s="6">
        <v>0</v>
      </c>
      <c r="F10" s="6">
        <v>0</v>
      </c>
      <c r="G10" s="6">
        <v>0</v>
      </c>
    </row>
    <row r="11" spans="1:7">
      <c r="A11" s="1" t="s">
        <v>212</v>
      </c>
      <c r="B11" t="s">
        <v>213</v>
      </c>
      <c r="C11" s="7">
        <v>70000</v>
      </c>
      <c r="D11" s="7">
        <v>50000</v>
      </c>
      <c r="E11" s="7">
        <v>71743.75</v>
      </c>
      <c r="F11" s="7">
        <v>28642.9</v>
      </c>
      <c r="G11" s="7">
        <v>0</v>
      </c>
    </row>
    <row r="12" spans="1:7" ht="15.75">
      <c r="B12" s="9" t="s">
        <v>252</v>
      </c>
      <c r="C12" s="10">
        <f>SUM(C4:C11)</f>
        <v>140000</v>
      </c>
      <c r="D12" s="10">
        <f>SUM(D4:D11)</f>
        <v>105000</v>
      </c>
      <c r="E12" s="10">
        <f>SUM(E4:E11)</f>
        <v>195723.05</v>
      </c>
      <c r="F12" s="10">
        <f>SUM(F4:F11)</f>
        <v>128799.18</v>
      </c>
      <c r="G12" s="10">
        <f>SUM(G4:G11)</f>
        <v>71039.83</v>
      </c>
    </row>
    <row r="14" spans="1:7">
      <c r="A14" s="1">
        <v>6790.01</v>
      </c>
      <c r="B14" t="s">
        <v>401</v>
      </c>
      <c r="C14" s="7">
        <v>0</v>
      </c>
      <c r="D14" s="6">
        <v>0</v>
      </c>
      <c r="E14" s="6">
        <v>0</v>
      </c>
      <c r="F14" s="6">
        <v>0</v>
      </c>
      <c r="G14" s="17">
        <v>9124.1</v>
      </c>
    </row>
    <row r="15" spans="1:7">
      <c r="A15" s="1">
        <v>6790.02</v>
      </c>
      <c r="B15" t="s">
        <v>402</v>
      </c>
      <c r="C15" s="7">
        <v>0</v>
      </c>
      <c r="D15" s="6">
        <v>0</v>
      </c>
      <c r="E15" s="6">
        <v>0</v>
      </c>
      <c r="F15" s="6">
        <v>0</v>
      </c>
      <c r="G15" s="17">
        <v>2406.5</v>
      </c>
    </row>
    <row r="16" spans="1:7">
      <c r="A16" s="1">
        <v>6799.01</v>
      </c>
      <c r="B16" t="s">
        <v>403</v>
      </c>
      <c r="C16" s="7">
        <v>0</v>
      </c>
      <c r="D16" s="7">
        <v>0</v>
      </c>
      <c r="E16" s="7">
        <v>0</v>
      </c>
      <c r="F16" s="7">
        <v>0</v>
      </c>
      <c r="G16" s="18">
        <v>0</v>
      </c>
    </row>
    <row r="17" spans="1:7" ht="15.75">
      <c r="A17" s="1"/>
      <c r="C17" s="10">
        <f>SUM(C14:C16)</f>
        <v>0</v>
      </c>
      <c r="D17" s="10">
        <f>SUM(D14:D16)</f>
        <v>0</v>
      </c>
      <c r="E17" s="10">
        <f>SUM(E14:E16)</f>
        <v>0</v>
      </c>
      <c r="F17" s="10">
        <f>SUM(F14:F16)</f>
        <v>0</v>
      </c>
      <c r="G17" s="10">
        <f>SUM(G14:G16)</f>
        <v>11530.6</v>
      </c>
    </row>
    <row r="18" spans="1:7">
      <c r="A18" s="1"/>
    </row>
    <row r="19" spans="1:7" ht="15.75">
      <c r="A19" s="1"/>
      <c r="B19" s="29" t="s">
        <v>404</v>
      </c>
      <c r="C19" s="10">
        <f>C17+C12</f>
        <v>140000</v>
      </c>
      <c r="D19" s="10">
        <f>D17+D12</f>
        <v>105000</v>
      </c>
      <c r="E19" s="10">
        <f>E17+E12</f>
        <v>195723.05</v>
      </c>
      <c r="F19" s="10">
        <f>F17+F12</f>
        <v>128799.18</v>
      </c>
      <c r="G19" s="10">
        <f>G17+G12</f>
        <v>82570.430000000008</v>
      </c>
    </row>
    <row r="20" spans="1:7">
      <c r="A20" s="1"/>
    </row>
  </sheetData>
  <phoneticPr fontId="0" type="noConversion"/>
  <pageMargins left="0.7" right="0.7" top="0.75" bottom="0.75" header="0.3" footer="0.3"/>
  <pageSetup scale="83" fitToHeight="0" orientation="portrait" cellComments="asDisplayed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82"/>
  <sheetViews>
    <sheetView workbookViewId="0">
      <selection activeCell="B2" sqref="B2"/>
    </sheetView>
  </sheetViews>
  <sheetFormatPr defaultRowHeight="15"/>
  <cols>
    <col min="1" max="1" width="10.7109375" customWidth="1"/>
    <col min="2" max="2" width="31.7109375" customWidth="1"/>
    <col min="3" max="3" width="14.85546875" style="6" customWidth="1"/>
    <col min="4" max="6" width="12.42578125" style="6" bestFit="1" customWidth="1"/>
    <col min="7" max="7" width="12.42578125" bestFit="1" customWidth="1"/>
    <col min="8" max="8" width="3.28515625" customWidth="1"/>
  </cols>
  <sheetData>
    <row r="1" spans="1:7">
      <c r="C1" s="5" t="s">
        <v>248</v>
      </c>
      <c r="D1" s="5" t="s">
        <v>245</v>
      </c>
      <c r="E1" s="5" t="s">
        <v>242</v>
      </c>
      <c r="F1" s="5" t="s">
        <v>251</v>
      </c>
      <c r="G1" s="5" t="s">
        <v>400</v>
      </c>
    </row>
    <row r="2" spans="1:7" ht="15.75">
      <c r="A2" s="20" t="s">
        <v>253</v>
      </c>
      <c r="B2" s="19" t="s">
        <v>615</v>
      </c>
      <c r="C2" s="5" t="s">
        <v>243</v>
      </c>
      <c r="D2" s="5" t="s">
        <v>243</v>
      </c>
      <c r="E2" s="5" t="s">
        <v>244</v>
      </c>
      <c r="F2" s="5" t="s">
        <v>244</v>
      </c>
      <c r="G2" s="5" t="s">
        <v>244</v>
      </c>
    </row>
    <row r="4" spans="1:7" ht="15.75">
      <c r="A4" s="14" t="s">
        <v>310</v>
      </c>
    </row>
    <row r="5" spans="1:7">
      <c r="A5" s="1" t="s">
        <v>254</v>
      </c>
      <c r="B5" t="s">
        <v>260</v>
      </c>
      <c r="C5" s="7">
        <v>0</v>
      </c>
      <c r="D5" s="6">
        <v>0</v>
      </c>
      <c r="E5" s="6">
        <v>0</v>
      </c>
      <c r="F5" s="6">
        <v>25</v>
      </c>
      <c r="G5" s="6">
        <v>2775</v>
      </c>
    </row>
    <row r="6" spans="1:7">
      <c r="A6" s="1" t="s">
        <v>255</v>
      </c>
      <c r="B6" t="s">
        <v>261</v>
      </c>
      <c r="C6" s="7">
        <v>0</v>
      </c>
      <c r="D6" s="6">
        <v>0</v>
      </c>
      <c r="E6" s="6">
        <v>0</v>
      </c>
      <c r="F6" s="6">
        <v>0</v>
      </c>
      <c r="G6" s="6">
        <v>3365</v>
      </c>
    </row>
    <row r="7" spans="1:7">
      <c r="A7" s="1" t="s">
        <v>266</v>
      </c>
      <c r="B7" t="s">
        <v>262</v>
      </c>
      <c r="C7" s="7">
        <v>0</v>
      </c>
      <c r="D7" s="6">
        <v>0</v>
      </c>
      <c r="E7" s="6">
        <v>0</v>
      </c>
      <c r="F7" s="6">
        <v>0</v>
      </c>
      <c r="G7" s="6">
        <v>600</v>
      </c>
    </row>
    <row r="8" spans="1:7">
      <c r="A8" s="1" t="s">
        <v>256</v>
      </c>
      <c r="B8" t="s">
        <v>263</v>
      </c>
      <c r="C8" s="7">
        <v>0</v>
      </c>
      <c r="D8" s="6">
        <v>0</v>
      </c>
      <c r="E8" s="6">
        <v>0</v>
      </c>
      <c r="F8" s="6">
        <v>0</v>
      </c>
      <c r="G8" s="6">
        <v>3150</v>
      </c>
    </row>
    <row r="9" spans="1:7">
      <c r="A9" s="1" t="s">
        <v>257</v>
      </c>
      <c r="B9" t="s">
        <v>264</v>
      </c>
      <c r="C9" s="7">
        <v>8500</v>
      </c>
      <c r="D9" s="6">
        <v>0</v>
      </c>
      <c r="E9" s="6">
        <v>8700</v>
      </c>
      <c r="F9" s="6">
        <v>2300</v>
      </c>
      <c r="G9" s="6">
        <v>18375</v>
      </c>
    </row>
    <row r="10" spans="1:7">
      <c r="A10" s="1" t="s">
        <v>258</v>
      </c>
      <c r="B10" t="s">
        <v>265</v>
      </c>
      <c r="C10" s="7">
        <v>0</v>
      </c>
      <c r="D10" s="6">
        <v>0</v>
      </c>
      <c r="E10" s="6">
        <v>205</v>
      </c>
      <c r="F10" s="6">
        <v>1350</v>
      </c>
      <c r="G10" s="6">
        <v>3750</v>
      </c>
    </row>
    <row r="11" spans="1:7">
      <c r="A11" s="1" t="s">
        <v>259</v>
      </c>
      <c r="B11" t="s">
        <v>267</v>
      </c>
      <c r="C11" s="7">
        <v>0</v>
      </c>
      <c r="D11" s="6">
        <v>0</v>
      </c>
      <c r="E11" s="6">
        <v>0</v>
      </c>
      <c r="F11" s="6">
        <v>0</v>
      </c>
      <c r="G11" s="6">
        <f>5675+200</f>
        <v>5875</v>
      </c>
    </row>
    <row r="12" spans="1:7">
      <c r="A12" s="1" t="s">
        <v>268</v>
      </c>
      <c r="B12" t="s">
        <v>274</v>
      </c>
      <c r="C12" s="7">
        <v>0</v>
      </c>
      <c r="D12" s="6">
        <v>5000</v>
      </c>
      <c r="E12" s="6">
        <v>0</v>
      </c>
      <c r="F12" s="6">
        <v>0</v>
      </c>
      <c r="G12" s="6">
        <v>0</v>
      </c>
    </row>
    <row r="13" spans="1:7">
      <c r="A13" s="1" t="s">
        <v>269</v>
      </c>
      <c r="B13" t="s">
        <v>275</v>
      </c>
      <c r="C13" s="7">
        <v>500</v>
      </c>
      <c r="D13" s="6">
        <v>1000</v>
      </c>
      <c r="E13" s="6">
        <v>0</v>
      </c>
      <c r="F13" s="6">
        <v>2964</v>
      </c>
      <c r="G13" s="6">
        <v>2205.8000000000002</v>
      </c>
    </row>
    <row r="14" spans="1:7">
      <c r="A14" s="1" t="s">
        <v>270</v>
      </c>
      <c r="B14" t="s">
        <v>277</v>
      </c>
      <c r="C14" s="7">
        <v>0</v>
      </c>
      <c r="D14" s="6">
        <v>0</v>
      </c>
      <c r="E14" s="6">
        <v>0</v>
      </c>
      <c r="F14" s="6">
        <v>198.61</v>
      </c>
      <c r="G14" s="6">
        <v>269.36</v>
      </c>
    </row>
    <row r="15" spans="1:7">
      <c r="A15" s="1" t="s">
        <v>271</v>
      </c>
      <c r="B15" t="s">
        <v>276</v>
      </c>
      <c r="C15" s="7">
        <v>0</v>
      </c>
      <c r="D15" s="6">
        <v>0</v>
      </c>
      <c r="E15" s="6">
        <v>0</v>
      </c>
      <c r="F15" s="6">
        <v>0</v>
      </c>
      <c r="G15" s="6">
        <v>50</v>
      </c>
    </row>
    <row r="16" spans="1:7">
      <c r="A16" s="1" t="s">
        <v>272</v>
      </c>
      <c r="B16" t="s">
        <v>278</v>
      </c>
      <c r="C16" s="7">
        <v>0</v>
      </c>
      <c r="D16" s="6">
        <v>0</v>
      </c>
      <c r="E16" s="6">
        <v>0</v>
      </c>
      <c r="F16" s="6">
        <v>0</v>
      </c>
      <c r="G16" s="6">
        <v>26750.83</v>
      </c>
    </row>
    <row r="17" spans="1:7">
      <c r="A17" s="1" t="s">
        <v>273</v>
      </c>
      <c r="B17" t="s">
        <v>279</v>
      </c>
      <c r="C17" s="7">
        <v>0</v>
      </c>
      <c r="D17" s="7">
        <v>92800</v>
      </c>
      <c r="E17" s="7">
        <v>0</v>
      </c>
      <c r="F17" s="7">
        <v>0</v>
      </c>
      <c r="G17" s="7">
        <v>0</v>
      </c>
    </row>
    <row r="18" spans="1:7" ht="15.75">
      <c r="A18" s="1"/>
      <c r="B18" s="12" t="s">
        <v>280</v>
      </c>
      <c r="C18" s="13">
        <f>SUM(C5:C17)</f>
        <v>9000</v>
      </c>
      <c r="D18" s="13">
        <f>SUM(D5:D17)</f>
        <v>98800</v>
      </c>
      <c r="E18" s="13">
        <f>SUM(E5:E17)</f>
        <v>8905</v>
      </c>
      <c r="F18" s="13">
        <f>SUM(F5:F17)</f>
        <v>6837.61</v>
      </c>
      <c r="G18" s="13">
        <f>SUM(G5:G17)</f>
        <v>67165.990000000005</v>
      </c>
    </row>
    <row r="19" spans="1:7">
      <c r="A19" s="1"/>
    </row>
    <row r="20" spans="1:7">
      <c r="A20" s="1" t="s">
        <v>1</v>
      </c>
      <c r="B20" t="s">
        <v>2</v>
      </c>
      <c r="C20" s="7">
        <v>171399.35</v>
      </c>
      <c r="D20" s="6">
        <v>166210</v>
      </c>
      <c r="E20" s="6">
        <v>166168.01999999999</v>
      </c>
      <c r="F20" s="6">
        <v>154861.17000000001</v>
      </c>
      <c r="G20" s="17">
        <v>130493.58</v>
      </c>
    </row>
    <row r="21" spans="1:7">
      <c r="A21" s="1" t="s">
        <v>281</v>
      </c>
      <c r="B21" t="s">
        <v>282</v>
      </c>
      <c r="C21" s="30">
        <v>0</v>
      </c>
      <c r="D21" s="6">
        <v>0</v>
      </c>
      <c r="E21" s="6">
        <v>0</v>
      </c>
      <c r="F21" s="6">
        <v>0</v>
      </c>
      <c r="G21" s="17">
        <v>0</v>
      </c>
    </row>
    <row r="22" spans="1:7">
      <c r="A22" s="1" t="s">
        <v>3</v>
      </c>
      <c r="B22" t="s">
        <v>4</v>
      </c>
      <c r="C22" s="30">
        <v>3918.75</v>
      </c>
      <c r="D22" s="6">
        <v>3713</v>
      </c>
      <c r="E22" s="6">
        <v>1650.88</v>
      </c>
      <c r="F22" s="6">
        <v>4350.75</v>
      </c>
      <c r="G22" s="17">
        <v>4866</v>
      </c>
    </row>
    <row r="23" spans="1:7">
      <c r="A23" s="1" t="s">
        <v>5</v>
      </c>
      <c r="B23" t="s">
        <v>6</v>
      </c>
      <c r="C23" s="30">
        <v>2000</v>
      </c>
      <c r="D23" s="6">
        <v>5650</v>
      </c>
      <c r="E23" s="6">
        <v>3925.66</v>
      </c>
      <c r="F23" s="6">
        <v>6861.46</v>
      </c>
      <c r="G23" s="17">
        <v>3446.53</v>
      </c>
    </row>
    <row r="24" spans="1:7">
      <c r="A24" s="1" t="s">
        <v>283</v>
      </c>
      <c r="B24" t="s">
        <v>284</v>
      </c>
      <c r="C24" s="30">
        <v>0</v>
      </c>
      <c r="D24" s="6">
        <v>0</v>
      </c>
      <c r="E24" s="6">
        <v>275.38</v>
      </c>
      <c r="F24" s="6">
        <v>0</v>
      </c>
      <c r="G24" s="6">
        <v>0</v>
      </c>
    </row>
    <row r="25" spans="1:7">
      <c r="A25" s="1" t="s">
        <v>17</v>
      </c>
      <c r="B25" t="s">
        <v>18</v>
      </c>
      <c r="C25" s="30">
        <v>0</v>
      </c>
      <c r="D25" s="6">
        <v>0</v>
      </c>
      <c r="E25" s="6">
        <v>826.15</v>
      </c>
      <c r="F25" s="6">
        <v>0</v>
      </c>
      <c r="G25" s="6">
        <v>0</v>
      </c>
    </row>
    <row r="26" spans="1:7">
      <c r="A26" s="1" t="s">
        <v>31</v>
      </c>
      <c r="B26" t="s">
        <v>32</v>
      </c>
      <c r="C26" s="30">
        <v>0</v>
      </c>
      <c r="D26" s="6">
        <v>0</v>
      </c>
      <c r="E26" s="6">
        <v>0</v>
      </c>
      <c r="F26" s="6">
        <v>0</v>
      </c>
      <c r="G26" s="6">
        <v>0</v>
      </c>
    </row>
    <row r="27" spans="1:7">
      <c r="A27" s="1" t="s">
        <v>33</v>
      </c>
      <c r="B27" t="s">
        <v>34</v>
      </c>
      <c r="C27" s="30">
        <v>0</v>
      </c>
      <c r="D27" s="6">
        <v>0</v>
      </c>
      <c r="E27" s="6">
        <v>0</v>
      </c>
      <c r="F27" s="6">
        <v>0</v>
      </c>
      <c r="G27" s="6">
        <v>0</v>
      </c>
    </row>
    <row r="28" spans="1:7">
      <c r="A28" s="1" t="s">
        <v>35</v>
      </c>
      <c r="B28" t="s">
        <v>241</v>
      </c>
      <c r="C28" s="30">
        <v>0</v>
      </c>
      <c r="D28" s="6">
        <v>0</v>
      </c>
      <c r="E28" s="6">
        <v>0</v>
      </c>
      <c r="F28" s="6">
        <v>0</v>
      </c>
      <c r="G28" s="6">
        <v>0</v>
      </c>
    </row>
    <row r="29" spans="1:7">
      <c r="A29" s="1" t="s">
        <v>36</v>
      </c>
      <c r="B29" t="s">
        <v>37</v>
      </c>
      <c r="C29" s="30">
        <f>11117.72-124</f>
        <v>10993.72</v>
      </c>
      <c r="D29" s="6">
        <v>10885</v>
      </c>
      <c r="E29" s="6">
        <v>10784.27</v>
      </c>
      <c r="F29" s="6">
        <v>10263.74</v>
      </c>
      <c r="G29" s="6">
        <v>8689.7199999999993</v>
      </c>
    </row>
    <row r="30" spans="1:7">
      <c r="A30" s="1" t="s">
        <v>38</v>
      </c>
      <c r="B30" t="s">
        <v>39</v>
      </c>
      <c r="C30" s="30">
        <f>2600.11-29</f>
        <v>2571.11</v>
      </c>
      <c r="D30" s="6">
        <v>2546</v>
      </c>
      <c r="E30" s="6">
        <v>2522.14</v>
      </c>
      <c r="F30" s="6">
        <v>2400.4</v>
      </c>
      <c r="G30" s="6">
        <v>2032.22</v>
      </c>
    </row>
    <row r="31" spans="1:7">
      <c r="A31" s="1" t="s">
        <v>40</v>
      </c>
      <c r="B31" t="s">
        <v>41</v>
      </c>
      <c r="C31" s="30">
        <f>16013.11-178</f>
        <v>15835.11</v>
      </c>
      <c r="D31" s="6">
        <v>15679</v>
      </c>
      <c r="E31" s="6">
        <v>15213.92</v>
      </c>
      <c r="F31" s="6">
        <v>14248.73</v>
      </c>
      <c r="G31" s="6">
        <v>10807.95</v>
      </c>
    </row>
    <row r="32" spans="1:7">
      <c r="A32" s="1" t="s">
        <v>42</v>
      </c>
      <c r="B32" t="s">
        <v>43</v>
      </c>
      <c r="C32" s="30">
        <v>40404</v>
      </c>
      <c r="D32" s="6">
        <v>64847</v>
      </c>
      <c r="E32" s="6">
        <v>59244</v>
      </c>
      <c r="F32" s="6">
        <v>54780</v>
      </c>
      <c r="G32" s="6">
        <v>38319</v>
      </c>
    </row>
    <row r="33" spans="1:7">
      <c r="A33" s="1" t="s">
        <v>44</v>
      </c>
      <c r="B33" t="s">
        <v>45</v>
      </c>
      <c r="C33" s="30">
        <v>1515.3</v>
      </c>
      <c r="D33" s="6">
        <v>2160</v>
      </c>
      <c r="E33" s="6">
        <v>2037.72</v>
      </c>
      <c r="F33" s="6">
        <v>1850.52</v>
      </c>
      <c r="G33" s="6">
        <v>1584.96</v>
      </c>
    </row>
    <row r="34" spans="1:7">
      <c r="A34" s="1" t="s">
        <v>48</v>
      </c>
      <c r="B34" t="s">
        <v>49</v>
      </c>
      <c r="C34" s="30">
        <v>244.8</v>
      </c>
      <c r="D34" s="6">
        <v>269</v>
      </c>
      <c r="E34" s="6">
        <v>245.52</v>
      </c>
      <c r="F34" s="6">
        <v>239.36</v>
      </c>
      <c r="G34" s="6">
        <v>246.16</v>
      </c>
    </row>
    <row r="35" spans="1:7">
      <c r="A35" s="1" t="s">
        <v>52</v>
      </c>
      <c r="B35" t="s">
        <v>53</v>
      </c>
      <c r="C35" s="30">
        <v>4993.6899999999996</v>
      </c>
      <c r="D35" s="6">
        <v>6183</v>
      </c>
      <c r="E35" s="6">
        <v>3348.79</v>
      </c>
      <c r="F35" s="6">
        <v>5940.18</v>
      </c>
      <c r="G35" s="6">
        <v>3814.51</v>
      </c>
    </row>
    <row r="36" spans="1:7">
      <c r="A36" s="1" t="s">
        <v>54</v>
      </c>
      <c r="B36" t="s">
        <v>55</v>
      </c>
      <c r="C36" s="30">
        <v>1200</v>
      </c>
      <c r="D36" s="6">
        <v>1200</v>
      </c>
      <c r="E36" s="6">
        <v>840</v>
      </c>
      <c r="F36" s="6">
        <v>960</v>
      </c>
      <c r="G36" s="6">
        <v>1280</v>
      </c>
    </row>
    <row r="37" spans="1:7">
      <c r="A37" s="1" t="s">
        <v>58</v>
      </c>
      <c r="B37" t="s">
        <v>59</v>
      </c>
      <c r="C37" s="30">
        <v>0</v>
      </c>
      <c r="D37" s="6">
        <v>0</v>
      </c>
      <c r="E37" s="6">
        <v>0</v>
      </c>
      <c r="F37" s="6">
        <v>0</v>
      </c>
      <c r="G37" s="6">
        <v>0</v>
      </c>
    </row>
    <row r="38" spans="1:7">
      <c r="A38" s="1" t="s">
        <v>60</v>
      </c>
      <c r="B38" t="s">
        <v>61</v>
      </c>
      <c r="C38" s="30">
        <v>0</v>
      </c>
      <c r="D38" s="6">
        <v>0</v>
      </c>
      <c r="E38" s="6">
        <v>0</v>
      </c>
      <c r="F38" s="6">
        <v>210</v>
      </c>
      <c r="G38" s="6">
        <v>15.8</v>
      </c>
    </row>
    <row r="39" spans="1:7">
      <c r="A39" s="1" t="s">
        <v>62</v>
      </c>
      <c r="B39" t="s">
        <v>63</v>
      </c>
      <c r="C39" s="30">
        <v>500</v>
      </c>
      <c r="D39" s="6">
        <v>500</v>
      </c>
      <c r="E39" s="6">
        <v>371.7</v>
      </c>
      <c r="F39" s="6">
        <v>155.01</v>
      </c>
      <c r="G39" s="6">
        <v>0</v>
      </c>
    </row>
    <row r="40" spans="1:7">
      <c r="A40" s="1" t="s">
        <v>64</v>
      </c>
      <c r="B40" t="s">
        <v>65</v>
      </c>
      <c r="C40" s="30">
        <f>3500-325</f>
        <v>3175</v>
      </c>
      <c r="D40" s="6">
        <v>3500</v>
      </c>
      <c r="E40" s="6">
        <v>1440.94</v>
      </c>
      <c r="F40" s="6">
        <v>2699.11</v>
      </c>
      <c r="G40" s="6">
        <v>1329.43</v>
      </c>
    </row>
    <row r="41" spans="1:7">
      <c r="A41" s="1" t="s">
        <v>66</v>
      </c>
      <c r="B41" t="s">
        <v>67</v>
      </c>
      <c r="C41" s="7">
        <v>0</v>
      </c>
      <c r="D41" s="7">
        <v>0</v>
      </c>
      <c r="E41" s="7">
        <v>132.18</v>
      </c>
      <c r="F41" s="7">
        <v>0</v>
      </c>
      <c r="G41" s="7">
        <v>363.42</v>
      </c>
    </row>
    <row r="42" spans="1:7" ht="15.75">
      <c r="A42" s="1"/>
      <c r="B42" s="9" t="s">
        <v>309</v>
      </c>
      <c r="C42" s="10">
        <f>SUM(C20:C41)</f>
        <v>258750.82999999996</v>
      </c>
      <c r="D42" s="10">
        <f>SUM(D20:D41)</f>
        <v>283342</v>
      </c>
      <c r="E42" s="10">
        <f>SUM(E20:E41)</f>
        <v>269027.27</v>
      </c>
      <c r="F42" s="10">
        <f>SUM(F20:F41)</f>
        <v>259820.42999999996</v>
      </c>
      <c r="G42" s="10">
        <f>SUM(G20:G41)</f>
        <v>207289.28000000003</v>
      </c>
    </row>
    <row r="43" spans="1:7">
      <c r="A43" s="1"/>
    </row>
    <row r="44" spans="1:7">
      <c r="A44" s="1" t="s">
        <v>70</v>
      </c>
      <c r="B44" t="s">
        <v>285</v>
      </c>
      <c r="C44" s="7">
        <v>0</v>
      </c>
      <c r="D44" s="6">
        <v>0</v>
      </c>
      <c r="E44" s="6">
        <v>0</v>
      </c>
      <c r="F44" s="6">
        <v>0</v>
      </c>
      <c r="G44" s="17">
        <v>0</v>
      </c>
    </row>
    <row r="45" spans="1:7">
      <c r="A45" s="1" t="s">
        <v>72</v>
      </c>
      <c r="B45" t="s">
        <v>73</v>
      </c>
      <c r="C45" s="30">
        <v>0</v>
      </c>
      <c r="D45" s="6">
        <v>0</v>
      </c>
      <c r="E45" s="6">
        <v>0</v>
      </c>
      <c r="F45" s="6">
        <v>0</v>
      </c>
      <c r="G45" s="17">
        <v>0</v>
      </c>
    </row>
    <row r="46" spans="1:7">
      <c r="A46" s="1" t="s">
        <v>74</v>
      </c>
      <c r="B46" t="s">
        <v>75</v>
      </c>
      <c r="C46" s="30">
        <v>500</v>
      </c>
      <c r="D46" s="6">
        <v>1200</v>
      </c>
      <c r="E46" s="6">
        <v>915.21</v>
      </c>
      <c r="F46" s="6">
        <v>135.28</v>
      </c>
      <c r="G46" s="17">
        <v>3.53</v>
      </c>
    </row>
    <row r="47" spans="1:7">
      <c r="A47" s="1" t="s">
        <v>76</v>
      </c>
      <c r="B47" t="s">
        <v>77</v>
      </c>
      <c r="C47" s="30">
        <v>200</v>
      </c>
      <c r="D47" s="6">
        <v>200</v>
      </c>
      <c r="E47" s="6">
        <v>437.51</v>
      </c>
      <c r="F47" s="6">
        <v>406.5</v>
      </c>
      <c r="G47" s="17">
        <v>247.5</v>
      </c>
    </row>
    <row r="48" spans="1:7">
      <c r="A48" s="1" t="s">
        <v>78</v>
      </c>
      <c r="B48" t="s">
        <v>286</v>
      </c>
      <c r="C48" s="30">
        <v>0</v>
      </c>
      <c r="D48" s="6">
        <v>500</v>
      </c>
      <c r="E48" s="6">
        <v>1000</v>
      </c>
      <c r="F48" s="6">
        <v>1000</v>
      </c>
      <c r="G48" s="17">
        <v>250</v>
      </c>
    </row>
    <row r="49" spans="1:7">
      <c r="A49" s="1" t="s">
        <v>80</v>
      </c>
      <c r="B49" t="s">
        <v>81</v>
      </c>
      <c r="C49" s="30">
        <v>0</v>
      </c>
      <c r="D49" s="6">
        <v>0</v>
      </c>
      <c r="E49" s="6">
        <v>0</v>
      </c>
      <c r="F49" s="6">
        <v>0</v>
      </c>
      <c r="G49" s="17">
        <v>0</v>
      </c>
    </row>
    <row r="50" spans="1:7">
      <c r="A50" s="1" t="s">
        <v>88</v>
      </c>
      <c r="B50" t="s">
        <v>89</v>
      </c>
      <c r="C50" s="30">
        <v>200</v>
      </c>
      <c r="D50" s="6">
        <v>100</v>
      </c>
      <c r="E50" s="6">
        <v>191.73</v>
      </c>
      <c r="F50" s="6">
        <v>234.01</v>
      </c>
      <c r="G50" s="17">
        <v>183.43</v>
      </c>
    </row>
    <row r="51" spans="1:7">
      <c r="A51" s="1" t="s">
        <v>90</v>
      </c>
      <c r="B51" t="s">
        <v>91</v>
      </c>
      <c r="C51" s="30">
        <v>0</v>
      </c>
      <c r="D51" s="6">
        <v>0</v>
      </c>
      <c r="E51" s="6">
        <v>1014.74</v>
      </c>
      <c r="F51" s="6">
        <v>1135.4100000000001</v>
      </c>
      <c r="G51" s="17">
        <v>1109.3399999999999</v>
      </c>
    </row>
    <row r="52" spans="1:7">
      <c r="A52" s="1" t="s">
        <v>287</v>
      </c>
      <c r="B52" t="s">
        <v>290</v>
      </c>
      <c r="C52" s="30">
        <v>0</v>
      </c>
      <c r="D52" s="6">
        <v>0</v>
      </c>
      <c r="E52" s="6">
        <v>0</v>
      </c>
      <c r="F52" s="6">
        <v>0</v>
      </c>
      <c r="G52" s="17">
        <v>0</v>
      </c>
    </row>
    <row r="53" spans="1:7">
      <c r="A53" s="1" t="s">
        <v>92</v>
      </c>
      <c r="B53" t="s">
        <v>93</v>
      </c>
      <c r="C53" s="30">
        <v>0</v>
      </c>
      <c r="D53" s="6">
        <v>0</v>
      </c>
      <c r="E53" s="6">
        <v>0</v>
      </c>
      <c r="F53" s="6">
        <v>0</v>
      </c>
      <c r="G53" s="17">
        <v>33.97</v>
      </c>
    </row>
    <row r="54" spans="1:7">
      <c r="A54" s="1" t="s">
        <v>94</v>
      </c>
      <c r="B54" t="s">
        <v>95</v>
      </c>
      <c r="C54" s="30">
        <v>0</v>
      </c>
      <c r="D54" s="6">
        <v>0</v>
      </c>
      <c r="E54" s="6">
        <v>0</v>
      </c>
      <c r="F54" s="6">
        <v>0</v>
      </c>
      <c r="G54" s="17">
        <v>0</v>
      </c>
    </row>
    <row r="55" spans="1:7">
      <c r="A55" s="1" t="s">
        <v>96</v>
      </c>
      <c r="B55" t="s">
        <v>291</v>
      </c>
      <c r="C55" s="30">
        <v>0</v>
      </c>
      <c r="D55" s="6">
        <v>200</v>
      </c>
      <c r="E55" s="6">
        <v>1408.74</v>
      </c>
      <c r="F55" s="6">
        <v>27.2</v>
      </c>
      <c r="G55" s="17">
        <v>0</v>
      </c>
    </row>
    <row r="56" spans="1:7">
      <c r="A56" s="1" t="s">
        <v>98</v>
      </c>
      <c r="B56" t="s">
        <v>99</v>
      </c>
      <c r="C56" s="30">
        <v>0</v>
      </c>
      <c r="D56" s="6">
        <v>500</v>
      </c>
      <c r="E56" s="6">
        <v>0</v>
      </c>
      <c r="F56" s="6">
        <v>372</v>
      </c>
      <c r="G56" s="17">
        <v>0</v>
      </c>
    </row>
    <row r="57" spans="1:7">
      <c r="A57" s="1" t="s">
        <v>102</v>
      </c>
      <c r="B57" t="s">
        <v>103</v>
      </c>
      <c r="C57" s="30">
        <v>0</v>
      </c>
      <c r="D57" s="6">
        <v>0</v>
      </c>
      <c r="E57" s="6">
        <v>0</v>
      </c>
      <c r="F57" s="6">
        <v>0</v>
      </c>
      <c r="G57" s="17">
        <v>0</v>
      </c>
    </row>
    <row r="58" spans="1:7">
      <c r="A58" s="1" t="s">
        <v>104</v>
      </c>
      <c r="B58" t="s">
        <v>105</v>
      </c>
      <c r="C58" s="30">
        <v>70000</v>
      </c>
      <c r="D58" s="6">
        <v>100000</v>
      </c>
      <c r="E58" s="6">
        <v>58608.76</v>
      </c>
      <c r="F58" s="6">
        <v>86906.55</v>
      </c>
      <c r="G58" s="6">
        <v>68491.06</v>
      </c>
    </row>
    <row r="59" spans="1:7">
      <c r="A59" s="1" t="s">
        <v>116</v>
      </c>
      <c r="B59" t="s">
        <v>117</v>
      </c>
      <c r="C59" s="30">
        <v>0</v>
      </c>
      <c r="D59" s="6">
        <v>0</v>
      </c>
      <c r="E59" s="6">
        <v>0</v>
      </c>
      <c r="F59" s="6">
        <v>0</v>
      </c>
      <c r="G59" s="6">
        <v>0</v>
      </c>
    </row>
    <row r="60" spans="1:7">
      <c r="A60" s="1" t="s">
        <v>120</v>
      </c>
      <c r="B60" t="s">
        <v>292</v>
      </c>
      <c r="C60" s="30">
        <v>0</v>
      </c>
      <c r="D60" s="6">
        <v>0</v>
      </c>
      <c r="E60" s="6">
        <v>0</v>
      </c>
      <c r="F60" s="6">
        <v>0</v>
      </c>
      <c r="G60" s="6">
        <v>9878.08</v>
      </c>
    </row>
    <row r="61" spans="1:7">
      <c r="A61" s="1" t="s">
        <v>288</v>
      </c>
      <c r="B61" t="s">
        <v>293</v>
      </c>
      <c r="C61" s="30">
        <v>0</v>
      </c>
      <c r="D61" s="6">
        <v>0</v>
      </c>
      <c r="E61" s="6">
        <v>0</v>
      </c>
      <c r="F61" s="6">
        <v>0</v>
      </c>
      <c r="G61" s="6">
        <v>0</v>
      </c>
    </row>
    <row r="62" spans="1:7">
      <c r="A62" s="1" t="s">
        <v>124</v>
      </c>
      <c r="B62" t="s">
        <v>294</v>
      </c>
      <c r="C62" s="6">
        <v>0</v>
      </c>
      <c r="D62" s="6">
        <v>0</v>
      </c>
      <c r="E62" s="6">
        <v>36.130000000000003</v>
      </c>
      <c r="F62" s="6">
        <v>0</v>
      </c>
      <c r="G62" s="6">
        <v>0</v>
      </c>
    </row>
    <row r="63" spans="1:7">
      <c r="A63" s="1" t="s">
        <v>128</v>
      </c>
      <c r="B63" t="s">
        <v>295</v>
      </c>
      <c r="C63" s="7">
        <v>0</v>
      </c>
      <c r="D63" s="6">
        <v>0</v>
      </c>
      <c r="E63" s="6">
        <v>0</v>
      </c>
      <c r="F63" s="6">
        <v>0</v>
      </c>
      <c r="G63" s="6">
        <v>0</v>
      </c>
    </row>
    <row r="64" spans="1:7">
      <c r="A64" s="1" t="s">
        <v>134</v>
      </c>
      <c r="B64" t="s">
        <v>135</v>
      </c>
      <c r="C64" s="30">
        <v>600</v>
      </c>
      <c r="D64" s="6">
        <v>500</v>
      </c>
      <c r="E64" s="6">
        <v>1245.4000000000001</v>
      </c>
      <c r="F64" s="6">
        <v>675</v>
      </c>
      <c r="G64" s="6">
        <v>0</v>
      </c>
    </row>
    <row r="65" spans="1:7">
      <c r="A65" s="1" t="s">
        <v>136</v>
      </c>
      <c r="B65" t="s">
        <v>137</v>
      </c>
      <c r="C65" s="30">
        <v>0</v>
      </c>
      <c r="D65" s="6">
        <v>0</v>
      </c>
      <c r="E65" s="6">
        <v>275</v>
      </c>
      <c r="F65" s="6">
        <v>180</v>
      </c>
      <c r="G65" s="6">
        <v>0</v>
      </c>
    </row>
    <row r="66" spans="1:7">
      <c r="A66" s="1" t="s">
        <v>138</v>
      </c>
      <c r="B66" t="s">
        <v>296</v>
      </c>
      <c r="C66" s="30">
        <v>0</v>
      </c>
      <c r="D66" s="6">
        <v>0</v>
      </c>
      <c r="E66" s="6">
        <v>0</v>
      </c>
      <c r="F66" s="6">
        <v>0</v>
      </c>
      <c r="G66" s="6">
        <v>0</v>
      </c>
    </row>
    <row r="67" spans="1:7">
      <c r="A67" s="1" t="s">
        <v>140</v>
      </c>
      <c r="B67" t="s">
        <v>153</v>
      </c>
      <c r="C67" s="30">
        <v>0</v>
      </c>
      <c r="D67" s="6">
        <v>0</v>
      </c>
      <c r="E67" s="6">
        <v>89233.5</v>
      </c>
      <c r="F67" s="6">
        <v>38933.08</v>
      </c>
      <c r="G67" s="6">
        <v>2932.25</v>
      </c>
    </row>
    <row r="68" spans="1:7">
      <c r="A68" s="1" t="s">
        <v>148</v>
      </c>
      <c r="B68" t="s">
        <v>297</v>
      </c>
      <c r="C68" s="30">
        <v>0</v>
      </c>
      <c r="D68" s="6">
        <v>0</v>
      </c>
      <c r="E68" s="6">
        <v>12139.12</v>
      </c>
      <c r="F68" s="6">
        <v>43630.89</v>
      </c>
      <c r="G68" s="6">
        <v>0</v>
      </c>
    </row>
    <row r="69" spans="1:7">
      <c r="A69" s="1" t="s">
        <v>152</v>
      </c>
      <c r="B69" t="s">
        <v>153</v>
      </c>
      <c r="C69" s="30">
        <v>0</v>
      </c>
      <c r="D69" s="6">
        <v>0</v>
      </c>
      <c r="E69" s="6">
        <v>0</v>
      </c>
      <c r="F69" s="6">
        <v>0</v>
      </c>
      <c r="G69" s="6">
        <v>0</v>
      </c>
    </row>
    <row r="70" spans="1:7">
      <c r="A70" s="1" t="s">
        <v>162</v>
      </c>
      <c r="B70" t="s">
        <v>163</v>
      </c>
      <c r="C70" s="30">
        <v>0</v>
      </c>
      <c r="D70" s="6">
        <v>0</v>
      </c>
      <c r="E70" s="6">
        <v>0</v>
      </c>
      <c r="F70" s="6">
        <v>0</v>
      </c>
      <c r="G70" s="6">
        <v>0</v>
      </c>
    </row>
    <row r="71" spans="1:7">
      <c r="A71" s="1" t="s">
        <v>166</v>
      </c>
      <c r="B71" t="s">
        <v>167</v>
      </c>
      <c r="C71" s="30">
        <v>0</v>
      </c>
      <c r="D71" s="6">
        <v>0</v>
      </c>
      <c r="E71" s="6">
        <v>0</v>
      </c>
      <c r="F71" s="6">
        <v>0</v>
      </c>
      <c r="G71" s="6">
        <v>0</v>
      </c>
    </row>
    <row r="72" spans="1:7">
      <c r="A72" s="1" t="s">
        <v>168</v>
      </c>
      <c r="B72" t="s">
        <v>169</v>
      </c>
      <c r="C72" s="30">
        <v>0</v>
      </c>
      <c r="D72" s="6">
        <v>200</v>
      </c>
      <c r="E72" s="6">
        <v>0</v>
      </c>
      <c r="F72" s="6">
        <v>0</v>
      </c>
      <c r="G72" s="6">
        <v>56.55</v>
      </c>
    </row>
    <row r="73" spans="1:7">
      <c r="A73" s="1" t="s">
        <v>289</v>
      </c>
      <c r="B73" t="s">
        <v>298</v>
      </c>
      <c r="C73" s="30">
        <v>0</v>
      </c>
      <c r="D73" s="6">
        <v>200</v>
      </c>
      <c r="E73" s="6">
        <v>0</v>
      </c>
      <c r="F73" s="6">
        <v>1049.97</v>
      </c>
      <c r="G73" s="6">
        <v>119.98</v>
      </c>
    </row>
    <row r="74" spans="1:7">
      <c r="A74" s="1" t="s">
        <v>170</v>
      </c>
      <c r="B74" t="s">
        <v>171</v>
      </c>
      <c r="C74" s="30">
        <v>200</v>
      </c>
      <c r="D74" s="6">
        <v>200</v>
      </c>
      <c r="E74" s="6">
        <v>143.74</v>
      </c>
      <c r="F74" s="6">
        <v>242.06</v>
      </c>
      <c r="G74" s="6">
        <v>384</v>
      </c>
    </row>
    <row r="75" spans="1:7">
      <c r="A75" s="1" t="s">
        <v>172</v>
      </c>
      <c r="B75" t="s">
        <v>299</v>
      </c>
      <c r="C75" s="30">
        <v>0</v>
      </c>
      <c r="D75" s="6">
        <v>0</v>
      </c>
      <c r="E75" s="6">
        <v>0</v>
      </c>
      <c r="F75" s="6">
        <v>529.91999999999996</v>
      </c>
      <c r="G75" s="6">
        <v>0</v>
      </c>
    </row>
    <row r="76" spans="1:7">
      <c r="A76" s="1" t="s">
        <v>174</v>
      </c>
      <c r="B76" t="s">
        <v>300</v>
      </c>
      <c r="C76" s="30">
        <v>0</v>
      </c>
      <c r="D76" s="6">
        <v>0</v>
      </c>
      <c r="E76" s="6">
        <v>0</v>
      </c>
      <c r="F76" s="6">
        <v>0</v>
      </c>
      <c r="G76" s="6">
        <v>39.47</v>
      </c>
    </row>
    <row r="77" spans="1:7">
      <c r="A77" s="1" t="s">
        <v>176</v>
      </c>
      <c r="B77" t="s">
        <v>177</v>
      </c>
      <c r="C77" s="30">
        <v>2500</v>
      </c>
      <c r="D77" s="6">
        <v>3000</v>
      </c>
      <c r="E77" s="6">
        <v>4936.01</v>
      </c>
      <c r="F77" s="6">
        <v>4268.71</v>
      </c>
      <c r="G77" s="6">
        <v>2450.27</v>
      </c>
    </row>
    <row r="78" spans="1:7">
      <c r="A78" s="1" t="s">
        <v>178</v>
      </c>
      <c r="B78" t="s">
        <v>179</v>
      </c>
      <c r="C78" s="30">
        <v>600</v>
      </c>
      <c r="D78" s="6">
        <v>500</v>
      </c>
      <c r="E78" s="6">
        <v>1315.56</v>
      </c>
      <c r="F78" s="6">
        <v>1221.5</v>
      </c>
      <c r="G78" s="6">
        <v>64.400000000000006</v>
      </c>
    </row>
    <row r="79" spans="1:7">
      <c r="A79" s="1" t="s">
        <v>180</v>
      </c>
      <c r="B79" t="s">
        <v>181</v>
      </c>
      <c r="C79" s="30">
        <v>8000</v>
      </c>
      <c r="D79" s="6">
        <v>15000</v>
      </c>
      <c r="E79" s="6">
        <v>637.54</v>
      </c>
      <c r="F79" s="6">
        <v>0</v>
      </c>
      <c r="G79" s="6">
        <v>200</v>
      </c>
    </row>
    <row r="80" spans="1:7">
      <c r="A80" s="1" t="s">
        <v>182</v>
      </c>
      <c r="B80" t="s">
        <v>183</v>
      </c>
      <c r="C80" s="30">
        <v>0</v>
      </c>
      <c r="D80" s="6">
        <v>0</v>
      </c>
      <c r="E80" s="6">
        <v>0</v>
      </c>
      <c r="F80" s="6">
        <v>0</v>
      </c>
      <c r="G80" s="6">
        <v>1814</v>
      </c>
    </row>
    <row r="81" spans="1:7">
      <c r="A81" s="1" t="s">
        <v>184</v>
      </c>
      <c r="B81" t="s">
        <v>185</v>
      </c>
      <c r="C81" s="30">
        <v>0</v>
      </c>
      <c r="D81" s="6">
        <v>0</v>
      </c>
      <c r="E81" s="6">
        <v>0</v>
      </c>
      <c r="F81" s="6">
        <v>0</v>
      </c>
      <c r="G81" s="6">
        <v>0</v>
      </c>
    </row>
    <row r="82" spans="1:7">
      <c r="A82" s="1" t="s">
        <v>186</v>
      </c>
      <c r="B82" t="s">
        <v>187</v>
      </c>
      <c r="C82" s="30">
        <v>0</v>
      </c>
      <c r="D82" s="6">
        <v>0</v>
      </c>
      <c r="E82" s="6">
        <v>0</v>
      </c>
      <c r="F82" s="6">
        <v>0</v>
      </c>
      <c r="G82" s="6">
        <v>0</v>
      </c>
    </row>
    <row r="83" spans="1:7">
      <c r="A83" s="1" t="s">
        <v>188</v>
      </c>
      <c r="B83" t="s">
        <v>189</v>
      </c>
      <c r="C83" s="30">
        <v>4000</v>
      </c>
      <c r="D83" s="6">
        <v>4000</v>
      </c>
      <c r="E83" s="6">
        <v>3345.18</v>
      </c>
      <c r="F83" s="6">
        <v>4022.08</v>
      </c>
      <c r="G83" s="6">
        <v>5243.6</v>
      </c>
    </row>
    <row r="84" spans="1:7">
      <c r="A84" s="1" t="s">
        <v>202</v>
      </c>
      <c r="B84" t="s">
        <v>203</v>
      </c>
      <c r="C84" s="30">
        <v>0</v>
      </c>
      <c r="D84" s="6">
        <v>0</v>
      </c>
      <c r="E84" s="6">
        <v>0</v>
      </c>
      <c r="F84" s="6">
        <v>0</v>
      </c>
      <c r="G84" s="6">
        <v>-288</v>
      </c>
    </row>
    <row r="85" spans="1:7">
      <c r="A85" s="1" t="s">
        <v>204</v>
      </c>
      <c r="B85" t="s">
        <v>205</v>
      </c>
      <c r="C85" s="30">
        <v>500</v>
      </c>
      <c r="D85" s="6">
        <v>500</v>
      </c>
      <c r="E85" s="6">
        <v>292.49</v>
      </c>
      <c r="F85" s="6">
        <v>538.33000000000004</v>
      </c>
      <c r="G85" s="6">
        <v>323.08999999999997</v>
      </c>
    </row>
    <row r="86" spans="1:7">
      <c r="A86" s="1" t="s">
        <v>208</v>
      </c>
      <c r="B86" t="s">
        <v>209</v>
      </c>
      <c r="C86" s="30">
        <v>0</v>
      </c>
      <c r="D86" s="6">
        <v>0</v>
      </c>
      <c r="E86" s="6">
        <v>0</v>
      </c>
      <c r="F86" s="6">
        <v>0</v>
      </c>
      <c r="G86" s="6">
        <v>314.58</v>
      </c>
    </row>
    <row r="87" spans="1:7">
      <c r="A87" s="1" t="s">
        <v>210</v>
      </c>
      <c r="B87" t="s">
        <v>211</v>
      </c>
      <c r="C87" s="30">
        <v>400</v>
      </c>
      <c r="D87" s="6">
        <v>250</v>
      </c>
      <c r="E87" s="6">
        <v>1015.09</v>
      </c>
      <c r="F87" s="6">
        <v>726.95</v>
      </c>
      <c r="G87" s="6">
        <v>1728.52</v>
      </c>
    </row>
    <row r="88" spans="1:7">
      <c r="A88" s="1" t="s">
        <v>212</v>
      </c>
      <c r="B88" t="s">
        <v>213</v>
      </c>
      <c r="C88" s="30">
        <v>3000</v>
      </c>
      <c r="D88" s="6">
        <v>3500</v>
      </c>
      <c r="E88" s="6">
        <v>1382.25</v>
      </c>
      <c r="F88" s="6">
        <v>641.24</v>
      </c>
      <c r="G88" s="6">
        <v>0</v>
      </c>
    </row>
    <row r="89" spans="1:7">
      <c r="A89" s="1" t="s">
        <v>214</v>
      </c>
      <c r="B89" t="s">
        <v>215</v>
      </c>
      <c r="C89" s="30">
        <v>250</v>
      </c>
      <c r="D89" s="6">
        <v>250</v>
      </c>
      <c r="E89" s="6">
        <v>253.97</v>
      </c>
      <c r="F89" s="6">
        <v>234.99</v>
      </c>
      <c r="G89" s="6">
        <v>0</v>
      </c>
    </row>
    <row r="90" spans="1:7">
      <c r="A90" s="1">
        <v>6510.01</v>
      </c>
      <c r="B90" t="s">
        <v>217</v>
      </c>
      <c r="C90" s="30">
        <v>0</v>
      </c>
      <c r="D90" s="6">
        <v>0</v>
      </c>
      <c r="E90" s="6">
        <v>0</v>
      </c>
      <c r="F90" s="6">
        <v>0</v>
      </c>
      <c r="G90" s="6">
        <v>0</v>
      </c>
    </row>
    <row r="91" spans="1:7">
      <c r="A91" s="1">
        <v>6510.03</v>
      </c>
      <c r="B91" t="s">
        <v>221</v>
      </c>
      <c r="C91" s="30">
        <v>0</v>
      </c>
      <c r="D91" s="6">
        <v>0</v>
      </c>
      <c r="E91" s="6">
        <v>0</v>
      </c>
      <c r="F91" s="6">
        <v>0</v>
      </c>
      <c r="G91" s="6">
        <v>0</v>
      </c>
    </row>
    <row r="92" spans="1:7">
      <c r="A92" s="1" t="s">
        <v>222</v>
      </c>
      <c r="B92" t="s">
        <v>223</v>
      </c>
      <c r="C92" s="30">
        <v>0</v>
      </c>
      <c r="D92" s="6">
        <v>0</v>
      </c>
      <c r="E92" s="6">
        <v>0</v>
      </c>
      <c r="F92" s="6">
        <v>0</v>
      </c>
      <c r="G92" s="6">
        <v>89.7</v>
      </c>
    </row>
    <row r="93" spans="1:7">
      <c r="A93" s="1">
        <v>6599.04</v>
      </c>
      <c r="B93" t="s">
        <v>301</v>
      </c>
      <c r="C93" s="30">
        <v>0</v>
      </c>
      <c r="D93" s="6">
        <v>0</v>
      </c>
      <c r="E93" s="6">
        <v>0</v>
      </c>
      <c r="F93" s="6">
        <v>0</v>
      </c>
      <c r="G93" s="6">
        <v>0</v>
      </c>
    </row>
    <row r="94" spans="1:7">
      <c r="A94" s="1">
        <v>6599.06</v>
      </c>
      <c r="B94" t="s">
        <v>227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</row>
    <row r="95" spans="1:7" ht="15.75">
      <c r="A95" s="1"/>
      <c r="B95" s="9" t="s">
        <v>252</v>
      </c>
      <c r="C95" s="10">
        <f>SUM(C44:C94)</f>
        <v>90950</v>
      </c>
      <c r="D95" s="10">
        <f>SUM(D44:D94)</f>
        <v>130800</v>
      </c>
      <c r="E95" s="10">
        <f>SUM(E44:E94)</f>
        <v>179827.66999999998</v>
      </c>
      <c r="F95" s="10">
        <f>SUM(F44:F94)</f>
        <v>187111.66999999995</v>
      </c>
      <c r="G95" s="10">
        <f>SUM(G44:G94)</f>
        <v>95669.32</v>
      </c>
    </row>
    <row r="96" spans="1:7">
      <c r="A96" s="1"/>
    </row>
    <row r="97" spans="1:7">
      <c r="A97" s="1" t="s">
        <v>302</v>
      </c>
      <c r="B97" t="s">
        <v>304</v>
      </c>
      <c r="C97" s="7">
        <v>120000</v>
      </c>
      <c r="D97" s="6">
        <v>100000</v>
      </c>
      <c r="E97" s="6">
        <v>102729.64</v>
      </c>
      <c r="F97" s="6">
        <v>0</v>
      </c>
      <c r="G97" s="6">
        <f>3216.36+3000+1250+64917.82</f>
        <v>72384.179999999993</v>
      </c>
    </row>
    <row r="98" spans="1:7">
      <c r="A98" s="1" t="s">
        <v>303</v>
      </c>
      <c r="B98" t="s">
        <v>305</v>
      </c>
      <c r="C98" s="30">
        <v>120000</v>
      </c>
      <c r="D98" s="6">
        <v>100000</v>
      </c>
      <c r="E98" s="6">
        <v>4480</v>
      </c>
      <c r="F98" s="6">
        <v>-75</v>
      </c>
      <c r="G98" s="6">
        <v>-75</v>
      </c>
    </row>
    <row r="99" spans="1:7">
      <c r="A99" s="1"/>
      <c r="G99" s="6"/>
    </row>
    <row r="100" spans="1:7">
      <c r="A100" s="1" t="s">
        <v>308</v>
      </c>
      <c r="B100" t="s">
        <v>306</v>
      </c>
      <c r="C100" s="7">
        <v>0</v>
      </c>
      <c r="D100" s="6">
        <v>0</v>
      </c>
      <c r="E100" s="6">
        <v>0</v>
      </c>
      <c r="F100" s="6">
        <v>37400</v>
      </c>
      <c r="G100" s="6">
        <v>0</v>
      </c>
    </row>
    <row r="101" spans="1:7">
      <c r="A101" s="1"/>
    </row>
    <row r="102" spans="1:7" ht="15.75">
      <c r="A102" s="1"/>
      <c r="B102" s="9" t="s">
        <v>307</v>
      </c>
      <c r="C102" s="10">
        <f>C100+C98+C97+C95+C42</f>
        <v>589700.82999999996</v>
      </c>
      <c r="D102" s="10">
        <f>D100+D98+D97+D95+D42</f>
        <v>614142</v>
      </c>
      <c r="E102" s="10">
        <f>E100+E98+E97+E95+E42</f>
        <v>556064.58000000007</v>
      </c>
      <c r="F102" s="10">
        <f>F100+F98+F97+F95+F42</f>
        <v>484257.09999999992</v>
      </c>
      <c r="G102" s="10">
        <f>G100+G98+G97+G95+G42</f>
        <v>375267.78</v>
      </c>
    </row>
    <row r="103" spans="1:7">
      <c r="A103" s="1"/>
    </row>
    <row r="104" spans="1:7">
      <c r="A104" s="1"/>
    </row>
    <row r="105" spans="1:7">
      <c r="A105" s="1"/>
    </row>
    <row r="106" spans="1:7">
      <c r="A106" s="1"/>
    </row>
    <row r="107" spans="1:7">
      <c r="A107" s="1"/>
    </row>
    <row r="108" spans="1:7">
      <c r="A108" s="1"/>
    </row>
    <row r="109" spans="1:7">
      <c r="A109" s="1"/>
    </row>
    <row r="110" spans="1:7">
      <c r="A110" s="1"/>
    </row>
    <row r="111" spans="1:7">
      <c r="A111" s="1"/>
    </row>
    <row r="112" spans="1:7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  <row r="237" spans="1:1">
      <c r="A237" s="1"/>
    </row>
    <row r="238" spans="1:1">
      <c r="A238" s="1"/>
    </row>
    <row r="239" spans="1:1">
      <c r="A239" s="1"/>
    </row>
    <row r="240" spans="1:1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  <row r="264" spans="1:1">
      <c r="A264" s="1"/>
    </row>
    <row r="265" spans="1:1">
      <c r="A265" s="1"/>
    </row>
    <row r="266" spans="1:1">
      <c r="A266" s="1"/>
    </row>
    <row r="267" spans="1:1">
      <c r="A267" s="1"/>
    </row>
    <row r="268" spans="1:1">
      <c r="A268" s="1"/>
    </row>
    <row r="269" spans="1:1">
      <c r="A269" s="1"/>
    </row>
    <row r="270" spans="1:1">
      <c r="A270" s="1"/>
    </row>
    <row r="271" spans="1:1">
      <c r="A271" s="1"/>
    </row>
    <row r="272" spans="1:1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</sheetData>
  <phoneticPr fontId="0" type="noConversion"/>
  <pageMargins left="0.7" right="0.7" top="0.75" bottom="0.75" header="0.3" footer="0.3"/>
  <pageSetup scale="84" fitToHeight="0" orientation="portrait" cellComments="asDisplayed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7"/>
  <sheetViews>
    <sheetView workbookViewId="0">
      <selection activeCell="B7" sqref="B7"/>
    </sheetView>
  </sheetViews>
  <sheetFormatPr defaultRowHeight="15"/>
  <cols>
    <col min="1" max="1" width="11" customWidth="1"/>
    <col min="2" max="2" width="31.85546875" bestFit="1" customWidth="1"/>
    <col min="3" max="3" width="12.42578125" style="6" bestFit="1" customWidth="1"/>
    <col min="4" max="5" width="12.7109375" style="6" bestFit="1" customWidth="1"/>
    <col min="6" max="6" width="12.42578125" style="6" bestFit="1" customWidth="1"/>
    <col min="7" max="7" width="12.42578125" bestFit="1" customWidth="1"/>
    <col min="8" max="8" width="3.28515625" customWidth="1"/>
  </cols>
  <sheetData>
    <row r="1" spans="1:7">
      <c r="C1" s="5" t="s">
        <v>248</v>
      </c>
      <c r="D1" s="5" t="s">
        <v>245</v>
      </c>
      <c r="E1" s="5" t="s">
        <v>242</v>
      </c>
      <c r="F1" s="5" t="s">
        <v>251</v>
      </c>
      <c r="G1" s="5" t="s">
        <v>400</v>
      </c>
    </row>
    <row r="2" spans="1:7">
      <c r="C2" s="5" t="s">
        <v>243</v>
      </c>
      <c r="D2" s="5" t="s">
        <v>243</v>
      </c>
      <c r="E2" s="5" t="s">
        <v>244</v>
      </c>
      <c r="F2" s="5" t="s">
        <v>244</v>
      </c>
      <c r="G2" s="5" t="s">
        <v>244</v>
      </c>
    </row>
    <row r="3" spans="1:7" ht="15.75">
      <c r="A3" s="12" t="s">
        <v>310</v>
      </c>
      <c r="C3" s="5"/>
      <c r="D3" s="5"/>
      <c r="E3" s="5"/>
    </row>
    <row r="4" spans="1:7">
      <c r="C4" s="5"/>
      <c r="D4" s="5"/>
      <c r="E4" s="5"/>
    </row>
    <row r="5" spans="1:7">
      <c r="A5" s="1" t="s">
        <v>273</v>
      </c>
      <c r="B5" t="s">
        <v>311</v>
      </c>
      <c r="C5" s="31">
        <v>14285</v>
      </c>
      <c r="D5" s="15">
        <v>0</v>
      </c>
      <c r="E5" s="15">
        <v>17249.330000000002</v>
      </c>
      <c r="F5" s="15">
        <v>29857.11</v>
      </c>
      <c r="G5" s="15">
        <v>11322.31</v>
      </c>
    </row>
    <row r="6" spans="1:7">
      <c r="C6" s="5"/>
      <c r="D6" s="5"/>
      <c r="E6" s="5"/>
    </row>
    <row r="7" spans="1:7" ht="15.75">
      <c r="A7" s="20" t="s">
        <v>0</v>
      </c>
      <c r="B7" s="19" t="s">
        <v>240</v>
      </c>
    </row>
    <row r="8" spans="1:7" ht="15.75">
      <c r="A8" s="3"/>
      <c r="B8" s="4"/>
    </row>
    <row r="9" spans="1:7">
      <c r="A9" s="1" t="s">
        <v>1</v>
      </c>
      <c r="B9" t="s">
        <v>2</v>
      </c>
      <c r="C9" s="7">
        <v>374009.97</v>
      </c>
      <c r="D9" s="6">
        <v>367371</v>
      </c>
      <c r="E9" s="6">
        <v>356414.71999999997</v>
      </c>
      <c r="F9" s="6">
        <v>331581.88</v>
      </c>
      <c r="G9" s="6">
        <v>435310.01</v>
      </c>
    </row>
    <row r="10" spans="1:7">
      <c r="A10" s="1" t="s">
        <v>3</v>
      </c>
      <c r="B10" t="s">
        <v>4</v>
      </c>
      <c r="C10" s="7">
        <v>0</v>
      </c>
      <c r="D10" s="6">
        <v>0</v>
      </c>
      <c r="E10" s="6">
        <v>0</v>
      </c>
      <c r="F10" s="6">
        <v>0</v>
      </c>
      <c r="G10" s="6">
        <v>0</v>
      </c>
    </row>
    <row r="11" spans="1:7">
      <c r="A11" s="1" t="s">
        <v>5</v>
      </c>
      <c r="B11" t="s">
        <v>6</v>
      </c>
      <c r="C11" s="7">
        <v>25231</v>
      </c>
      <c r="D11" s="6">
        <v>1000</v>
      </c>
      <c r="E11" s="6">
        <v>18935.240000000002</v>
      </c>
      <c r="F11" s="6">
        <v>11719.03</v>
      </c>
      <c r="G11" s="6">
        <v>11278.64</v>
      </c>
    </row>
    <row r="12" spans="1:7">
      <c r="A12" s="1" t="s">
        <v>7</v>
      </c>
      <c r="B12" t="s">
        <v>8</v>
      </c>
      <c r="C12" s="7">
        <v>3050</v>
      </c>
      <c r="D12" s="6">
        <v>0</v>
      </c>
      <c r="E12" s="6">
        <v>6296.86</v>
      </c>
      <c r="F12" s="6">
        <v>724.6</v>
      </c>
      <c r="G12" s="6">
        <v>574.27</v>
      </c>
    </row>
    <row r="13" spans="1:7">
      <c r="A13" s="1" t="s">
        <v>9</v>
      </c>
      <c r="B13" t="s">
        <v>10</v>
      </c>
      <c r="C13" s="7">
        <v>3000</v>
      </c>
      <c r="D13" s="6">
        <v>0</v>
      </c>
      <c r="E13" s="6">
        <v>2845.55</v>
      </c>
      <c r="F13" s="6">
        <v>2275.0100000000002</v>
      </c>
      <c r="G13" s="6">
        <v>3727.28</v>
      </c>
    </row>
    <row r="14" spans="1:7">
      <c r="A14" s="1" t="s">
        <v>11</v>
      </c>
      <c r="B14" t="s">
        <v>12</v>
      </c>
      <c r="C14" s="7">
        <v>4800</v>
      </c>
      <c r="D14" s="6">
        <v>1000</v>
      </c>
      <c r="E14" s="6">
        <v>4800</v>
      </c>
      <c r="F14" s="6">
        <v>4500</v>
      </c>
      <c r="G14" s="6">
        <v>5700</v>
      </c>
    </row>
    <row r="15" spans="1:7">
      <c r="A15" s="1" t="s">
        <v>13</v>
      </c>
      <c r="B15" t="s">
        <v>14</v>
      </c>
      <c r="C15" s="7">
        <v>1850</v>
      </c>
      <c r="D15" s="6">
        <v>0</v>
      </c>
      <c r="E15" s="6">
        <v>1836.13</v>
      </c>
      <c r="F15" s="6">
        <v>191.85</v>
      </c>
      <c r="G15" s="6">
        <v>1126.44</v>
      </c>
    </row>
    <row r="16" spans="1:7">
      <c r="A16" s="1" t="s">
        <v>15</v>
      </c>
      <c r="B16" t="s">
        <v>16</v>
      </c>
      <c r="C16" s="7">
        <v>2000</v>
      </c>
      <c r="D16" s="6">
        <v>4000</v>
      </c>
      <c r="E16" s="6">
        <v>1994.19</v>
      </c>
      <c r="F16" s="6">
        <v>1943.02</v>
      </c>
      <c r="G16" s="6">
        <v>3141.22</v>
      </c>
    </row>
    <row r="17" spans="1:7">
      <c r="A17" s="1" t="s">
        <v>17</v>
      </c>
      <c r="B17" t="s">
        <v>18</v>
      </c>
      <c r="C17" s="7">
        <v>0</v>
      </c>
      <c r="D17" s="6">
        <v>0</v>
      </c>
      <c r="E17" s="6">
        <v>3187.85</v>
      </c>
      <c r="F17" s="6">
        <v>0</v>
      </c>
      <c r="G17" s="6">
        <v>2082.48</v>
      </c>
    </row>
    <row r="18" spans="1:7">
      <c r="A18" s="1" t="s">
        <v>19</v>
      </c>
      <c r="B18" t="s">
        <v>20</v>
      </c>
      <c r="C18" s="7">
        <v>0</v>
      </c>
      <c r="D18" s="6">
        <v>0</v>
      </c>
      <c r="E18" s="6">
        <v>0</v>
      </c>
      <c r="F18" s="6">
        <v>0</v>
      </c>
      <c r="G18" s="6">
        <v>0</v>
      </c>
    </row>
    <row r="19" spans="1:7">
      <c r="A19" s="1" t="s">
        <v>21</v>
      </c>
      <c r="B19" t="s">
        <v>22</v>
      </c>
      <c r="C19" s="7">
        <v>0</v>
      </c>
      <c r="D19" s="6">
        <v>0</v>
      </c>
      <c r="E19" s="6">
        <v>0</v>
      </c>
      <c r="F19" s="6">
        <v>0</v>
      </c>
      <c r="G19" s="6">
        <v>44.17</v>
      </c>
    </row>
    <row r="20" spans="1:7">
      <c r="A20" s="1" t="s">
        <v>23</v>
      </c>
      <c r="B20" t="s">
        <v>24</v>
      </c>
      <c r="C20" s="7">
        <v>0</v>
      </c>
      <c r="D20" s="6">
        <v>0</v>
      </c>
      <c r="E20" s="6">
        <v>1654.81</v>
      </c>
      <c r="F20" s="6">
        <v>1078.79</v>
      </c>
      <c r="G20" s="6">
        <v>668.24</v>
      </c>
    </row>
    <row r="21" spans="1:7">
      <c r="A21" s="1" t="s">
        <v>25</v>
      </c>
      <c r="B21" t="s">
        <v>26</v>
      </c>
      <c r="C21" s="7">
        <v>0</v>
      </c>
      <c r="D21" s="6">
        <v>0</v>
      </c>
      <c r="E21" s="6">
        <v>183.64</v>
      </c>
      <c r="F21" s="6">
        <v>360.49</v>
      </c>
      <c r="G21" s="6">
        <v>176.7</v>
      </c>
    </row>
    <row r="22" spans="1:7">
      <c r="A22" s="1" t="s">
        <v>27</v>
      </c>
      <c r="B22" t="s">
        <v>28</v>
      </c>
      <c r="C22" s="7">
        <v>2000</v>
      </c>
      <c r="D22" s="6">
        <v>2000</v>
      </c>
      <c r="E22" s="6">
        <v>2073.3000000000002</v>
      </c>
      <c r="F22" s="6">
        <v>432</v>
      </c>
      <c r="G22" s="6">
        <v>442</v>
      </c>
    </row>
    <row r="23" spans="1:7">
      <c r="A23" s="1" t="s">
        <v>29</v>
      </c>
      <c r="B23" t="s">
        <v>30</v>
      </c>
      <c r="C23" s="7">
        <v>0</v>
      </c>
      <c r="D23" s="6">
        <v>0</v>
      </c>
      <c r="E23" s="6">
        <v>203.27</v>
      </c>
      <c r="F23" s="6">
        <v>117.5</v>
      </c>
      <c r="G23" s="6">
        <v>104.86</v>
      </c>
    </row>
    <row r="24" spans="1:7">
      <c r="A24" s="1" t="s">
        <v>31</v>
      </c>
      <c r="B24" t="s">
        <v>32</v>
      </c>
      <c r="C24" s="7">
        <v>0</v>
      </c>
      <c r="D24" s="6">
        <v>0</v>
      </c>
      <c r="E24" s="6">
        <v>2352.3000000000002</v>
      </c>
      <c r="F24" s="6">
        <v>4845</v>
      </c>
      <c r="G24" s="6">
        <v>0</v>
      </c>
    </row>
    <row r="25" spans="1:7">
      <c r="A25" s="1" t="s">
        <v>33</v>
      </c>
      <c r="B25" t="s">
        <v>34</v>
      </c>
      <c r="C25" s="7">
        <v>0</v>
      </c>
      <c r="D25" s="6">
        <v>0</v>
      </c>
      <c r="E25" s="6">
        <v>0</v>
      </c>
      <c r="F25" s="6">
        <v>300</v>
      </c>
      <c r="G25" s="6">
        <v>0</v>
      </c>
    </row>
    <row r="26" spans="1:7">
      <c r="A26" s="1" t="s">
        <v>35</v>
      </c>
      <c r="B26" t="s">
        <v>241</v>
      </c>
      <c r="C26" s="7">
        <v>0</v>
      </c>
      <c r="D26" s="6">
        <v>0</v>
      </c>
      <c r="E26" s="6">
        <v>0</v>
      </c>
      <c r="F26" s="6">
        <v>0</v>
      </c>
      <c r="G26" s="6">
        <v>0</v>
      </c>
    </row>
    <row r="27" spans="1:7">
      <c r="A27" s="1" t="s">
        <v>36</v>
      </c>
      <c r="B27" t="s">
        <v>37</v>
      </c>
      <c r="C27" s="7">
        <v>25912.34</v>
      </c>
      <c r="D27" s="6">
        <v>23347</v>
      </c>
      <c r="E27" s="6">
        <v>24995.06</v>
      </c>
      <c r="F27" s="6">
        <v>20714.82</v>
      </c>
      <c r="G27" s="6">
        <v>28820.61</v>
      </c>
    </row>
    <row r="28" spans="1:7">
      <c r="A28" s="1" t="s">
        <v>38</v>
      </c>
      <c r="B28" t="s">
        <v>39</v>
      </c>
      <c r="C28" s="7">
        <v>6060.14</v>
      </c>
      <c r="D28" s="6">
        <v>5460</v>
      </c>
      <c r="E28" s="6">
        <v>5845.63</v>
      </c>
      <c r="F28" s="6">
        <v>4844.55</v>
      </c>
      <c r="G28" s="6">
        <v>6749.67</v>
      </c>
    </row>
    <row r="29" spans="1:7">
      <c r="A29" s="1" t="s">
        <v>40</v>
      </c>
      <c r="B29" t="s">
        <v>41</v>
      </c>
      <c r="C29" s="7">
        <v>37143.53</v>
      </c>
      <c r="D29" s="6">
        <v>33628</v>
      </c>
      <c r="E29" s="6">
        <v>35295.550000000003</v>
      </c>
      <c r="F29" s="6">
        <v>30627.119999999999</v>
      </c>
      <c r="G29" s="6">
        <v>37056.269999999997</v>
      </c>
    </row>
    <row r="30" spans="1:7">
      <c r="A30" s="1" t="s">
        <v>42</v>
      </c>
      <c r="B30" t="s">
        <v>43</v>
      </c>
      <c r="C30" s="7">
        <v>142896</v>
      </c>
      <c r="D30" s="6">
        <v>169756</v>
      </c>
      <c r="E30" s="6">
        <v>152536</v>
      </c>
      <c r="F30" s="6">
        <v>164040.1</v>
      </c>
      <c r="G30" s="6">
        <v>163560.37</v>
      </c>
    </row>
    <row r="31" spans="1:7">
      <c r="A31" s="1" t="s">
        <v>44</v>
      </c>
      <c r="B31" t="s">
        <v>45</v>
      </c>
      <c r="C31" s="7">
        <v>5402.4</v>
      </c>
      <c r="D31" s="6">
        <v>5639</v>
      </c>
      <c r="E31" s="6">
        <v>5358.02</v>
      </c>
      <c r="F31" s="6">
        <v>5378.47</v>
      </c>
      <c r="G31" s="6">
        <v>6779.26</v>
      </c>
    </row>
    <row r="32" spans="1:7">
      <c r="A32" s="1" t="s">
        <v>46</v>
      </c>
      <c r="B32" t="s">
        <v>47</v>
      </c>
      <c r="C32" s="7">
        <v>0</v>
      </c>
      <c r="D32" s="6">
        <v>0</v>
      </c>
      <c r="E32" s="6">
        <v>0</v>
      </c>
      <c r="F32" s="6">
        <v>0</v>
      </c>
      <c r="G32" s="6">
        <v>0</v>
      </c>
    </row>
    <row r="33" spans="1:7">
      <c r="A33" s="1" t="s">
        <v>48</v>
      </c>
      <c r="B33" t="s">
        <v>49</v>
      </c>
      <c r="C33" s="7">
        <v>601.39</v>
      </c>
      <c r="D33" s="6">
        <v>601</v>
      </c>
      <c r="E33" s="6">
        <v>543.94000000000005</v>
      </c>
      <c r="F33" s="6">
        <v>638.84</v>
      </c>
      <c r="G33" s="6">
        <v>806.76</v>
      </c>
    </row>
    <row r="34" spans="1:7">
      <c r="A34" s="1" t="s">
        <v>50</v>
      </c>
      <c r="B34" t="s">
        <v>51</v>
      </c>
      <c r="C34" s="7">
        <v>694.13</v>
      </c>
      <c r="D34" s="6">
        <v>621</v>
      </c>
      <c r="E34" s="6">
        <v>660.72</v>
      </c>
      <c r="F34" s="6">
        <v>690.87</v>
      </c>
      <c r="G34" s="6">
        <v>876.38</v>
      </c>
    </row>
    <row r="35" spans="1:7">
      <c r="A35" s="1" t="s">
        <v>52</v>
      </c>
      <c r="B35" t="s">
        <v>53</v>
      </c>
      <c r="C35" s="7">
        <v>30511.19</v>
      </c>
      <c r="D35" s="6">
        <v>37971</v>
      </c>
      <c r="E35" s="6">
        <v>23089.57</v>
      </c>
      <c r="F35" s="6">
        <v>39822.300000000003</v>
      </c>
      <c r="G35" s="6">
        <v>38098.239999999998</v>
      </c>
    </row>
    <row r="36" spans="1:7">
      <c r="A36" s="1" t="s">
        <v>54</v>
      </c>
      <c r="B36" t="s">
        <v>55</v>
      </c>
      <c r="C36" s="7">
        <f>25*12</f>
        <v>300</v>
      </c>
      <c r="D36" s="6">
        <v>0</v>
      </c>
      <c r="E36" s="6">
        <v>330</v>
      </c>
      <c r="F36" s="6">
        <v>254.54</v>
      </c>
      <c r="G36" s="6">
        <v>1040</v>
      </c>
    </row>
    <row r="37" spans="1:7">
      <c r="A37" s="1" t="s">
        <v>56</v>
      </c>
      <c r="B37" t="s">
        <v>57</v>
      </c>
      <c r="C37" s="7">
        <v>0</v>
      </c>
      <c r="D37" s="6">
        <v>0</v>
      </c>
      <c r="E37" s="6">
        <v>0</v>
      </c>
      <c r="F37" s="6">
        <v>0</v>
      </c>
      <c r="G37" s="6">
        <v>0</v>
      </c>
    </row>
    <row r="38" spans="1:7">
      <c r="A38" s="1" t="s">
        <v>58</v>
      </c>
      <c r="B38" t="s">
        <v>59</v>
      </c>
      <c r="C38" s="7">
        <v>0</v>
      </c>
      <c r="D38" s="6">
        <v>0</v>
      </c>
      <c r="E38" s="6">
        <v>0</v>
      </c>
      <c r="F38" s="6">
        <v>0</v>
      </c>
      <c r="G38" s="6">
        <v>0</v>
      </c>
    </row>
    <row r="39" spans="1:7">
      <c r="A39" s="1" t="s">
        <v>60</v>
      </c>
      <c r="B39" t="s">
        <v>61</v>
      </c>
      <c r="C39" s="7">
        <v>33.340000000000003</v>
      </c>
      <c r="D39" s="6">
        <v>0</v>
      </c>
      <c r="E39" s="6">
        <v>33.340000000000003</v>
      </c>
      <c r="F39" s="6">
        <v>33.340000000000003</v>
      </c>
      <c r="G39" s="6">
        <v>0</v>
      </c>
    </row>
    <row r="40" spans="1:7">
      <c r="A40" s="1" t="s">
        <v>62</v>
      </c>
      <c r="B40" t="s">
        <v>63</v>
      </c>
      <c r="C40" s="7">
        <v>100</v>
      </c>
      <c r="D40" s="6">
        <v>0</v>
      </c>
      <c r="E40" s="6">
        <v>89.99</v>
      </c>
      <c r="F40" s="6">
        <v>0</v>
      </c>
      <c r="G40" s="6">
        <v>440</v>
      </c>
    </row>
    <row r="41" spans="1:7">
      <c r="A41" s="1" t="s">
        <v>64</v>
      </c>
      <c r="B41" t="s">
        <v>65</v>
      </c>
      <c r="C41" s="7">
        <v>100</v>
      </c>
      <c r="D41" s="6">
        <v>0</v>
      </c>
      <c r="E41" s="6">
        <v>0</v>
      </c>
      <c r="F41" s="6">
        <v>40</v>
      </c>
      <c r="G41" s="6">
        <v>202.36</v>
      </c>
    </row>
    <row r="42" spans="1:7">
      <c r="A42" s="1" t="s">
        <v>66</v>
      </c>
      <c r="B42" t="s">
        <v>67</v>
      </c>
      <c r="C42" s="7">
        <v>0</v>
      </c>
      <c r="D42" s="6">
        <v>0</v>
      </c>
      <c r="E42" s="6">
        <v>0</v>
      </c>
      <c r="F42" s="6">
        <v>0</v>
      </c>
      <c r="G42" s="6">
        <v>39.99</v>
      </c>
    </row>
    <row r="43" spans="1:7">
      <c r="A43" s="1" t="s">
        <v>68</v>
      </c>
      <c r="B43" t="s">
        <v>69</v>
      </c>
      <c r="C43" s="32">
        <f>600*12</f>
        <v>7200</v>
      </c>
      <c r="D43" s="7">
        <v>0</v>
      </c>
      <c r="E43" s="7">
        <v>7196.63</v>
      </c>
      <c r="F43" s="7">
        <v>6744.59</v>
      </c>
      <c r="G43" s="7">
        <v>8650.08</v>
      </c>
    </row>
    <row r="44" spans="1:7" ht="15.75">
      <c r="A44" s="1"/>
      <c r="B44" s="9" t="s">
        <v>239</v>
      </c>
      <c r="C44" s="10">
        <f>SUM(C9:C43)</f>
        <v>672895.42999999993</v>
      </c>
      <c r="D44" s="10">
        <f>SUM(D9:D43)</f>
        <v>652394</v>
      </c>
      <c r="E44" s="10">
        <f>SUM(E9:E43)</f>
        <v>658752.30999999971</v>
      </c>
      <c r="F44" s="10">
        <f>SUM(F9:F43)</f>
        <v>633898.71</v>
      </c>
      <c r="G44" s="10">
        <f>SUM(G9:G43)</f>
        <v>757496.29999999993</v>
      </c>
    </row>
    <row r="45" spans="1:7">
      <c r="A45" s="1"/>
    </row>
    <row r="46" spans="1:7">
      <c r="A46" s="1" t="s">
        <v>70</v>
      </c>
      <c r="B46" t="s">
        <v>71</v>
      </c>
      <c r="C46" s="7">
        <v>750</v>
      </c>
      <c r="D46" s="6">
        <v>1000</v>
      </c>
      <c r="E46" s="6">
        <v>630.30999999999995</v>
      </c>
      <c r="F46" s="6">
        <v>1629.66</v>
      </c>
      <c r="G46" s="17">
        <v>0</v>
      </c>
    </row>
    <row r="47" spans="1:7">
      <c r="A47" s="1" t="s">
        <v>72</v>
      </c>
      <c r="B47" t="s">
        <v>73</v>
      </c>
      <c r="C47" s="7">
        <v>175</v>
      </c>
      <c r="D47" s="6">
        <v>2500</v>
      </c>
      <c r="E47" s="6">
        <v>150</v>
      </c>
      <c r="F47" s="6">
        <v>190</v>
      </c>
      <c r="G47" s="17">
        <v>1582.5</v>
      </c>
    </row>
    <row r="48" spans="1:7">
      <c r="A48" s="1" t="s">
        <v>74</v>
      </c>
      <c r="B48" t="s">
        <v>75</v>
      </c>
      <c r="C48" s="7">
        <v>0</v>
      </c>
      <c r="D48" s="6">
        <v>0</v>
      </c>
      <c r="E48" s="6">
        <v>0</v>
      </c>
      <c r="F48" s="6">
        <v>575.32000000000005</v>
      </c>
      <c r="G48" s="17">
        <v>0.05</v>
      </c>
    </row>
    <row r="49" spans="1:7">
      <c r="A49" s="1" t="s">
        <v>76</v>
      </c>
      <c r="B49" t="s">
        <v>77</v>
      </c>
      <c r="C49" s="7">
        <v>2000</v>
      </c>
      <c r="D49" s="6">
        <v>2000</v>
      </c>
      <c r="E49" s="6">
        <v>1819.24</v>
      </c>
      <c r="F49" s="6">
        <v>5275.49</v>
      </c>
      <c r="G49" s="17">
        <v>12280.05</v>
      </c>
    </row>
    <row r="50" spans="1:7">
      <c r="A50" s="1" t="s">
        <v>78</v>
      </c>
      <c r="B50" t="s">
        <v>79</v>
      </c>
      <c r="C50" s="7">
        <v>125</v>
      </c>
      <c r="D50" s="6">
        <v>0</v>
      </c>
      <c r="E50" s="6">
        <v>0</v>
      </c>
      <c r="F50" s="6">
        <v>0</v>
      </c>
      <c r="G50" s="17">
        <v>376</v>
      </c>
    </row>
    <row r="51" spans="1:7">
      <c r="A51" s="1" t="s">
        <v>80</v>
      </c>
      <c r="B51" t="s">
        <v>81</v>
      </c>
      <c r="C51" s="7">
        <v>300000</v>
      </c>
      <c r="D51" s="6">
        <v>225000</v>
      </c>
      <c r="E51" s="6">
        <v>317688.53999999998</v>
      </c>
      <c r="F51" s="6">
        <v>306632.24</v>
      </c>
      <c r="G51" s="17">
        <v>284799.44</v>
      </c>
    </row>
    <row r="52" spans="1:7">
      <c r="A52" s="1" t="s">
        <v>82</v>
      </c>
      <c r="B52" t="s">
        <v>83</v>
      </c>
      <c r="C52" s="7">
        <v>0</v>
      </c>
      <c r="D52" s="6">
        <v>0</v>
      </c>
      <c r="E52" s="6">
        <v>0</v>
      </c>
      <c r="F52" s="6">
        <v>0</v>
      </c>
      <c r="G52" s="17">
        <v>0</v>
      </c>
    </row>
    <row r="53" spans="1:7">
      <c r="A53" s="1" t="s">
        <v>84</v>
      </c>
      <c r="B53" t="s">
        <v>85</v>
      </c>
      <c r="C53" s="7">
        <v>1225</v>
      </c>
      <c r="D53" s="6">
        <v>1000</v>
      </c>
      <c r="E53" s="6">
        <v>1287.49</v>
      </c>
      <c r="F53" s="6">
        <v>1143.17</v>
      </c>
      <c r="G53" s="17">
        <v>947.57</v>
      </c>
    </row>
    <row r="54" spans="1:7">
      <c r="A54" s="1" t="s">
        <v>86</v>
      </c>
      <c r="B54" t="s">
        <v>87</v>
      </c>
      <c r="C54" s="7">
        <v>791</v>
      </c>
      <c r="D54" s="6">
        <v>600</v>
      </c>
      <c r="E54" s="6">
        <v>743.15</v>
      </c>
      <c r="F54" s="6">
        <v>781.51</v>
      </c>
      <c r="G54" s="17">
        <v>599.4</v>
      </c>
    </row>
    <row r="55" spans="1:7">
      <c r="A55" s="1" t="s">
        <v>88</v>
      </c>
      <c r="B55" t="s">
        <v>89</v>
      </c>
      <c r="C55" s="7">
        <v>40</v>
      </c>
      <c r="D55" s="6">
        <v>0</v>
      </c>
      <c r="E55" s="6">
        <v>33.5</v>
      </c>
      <c r="F55" s="6">
        <v>47.7</v>
      </c>
      <c r="G55" s="17">
        <v>37.22</v>
      </c>
    </row>
    <row r="56" spans="1:7">
      <c r="A56" s="1" t="s">
        <v>90</v>
      </c>
      <c r="B56" t="s">
        <v>91</v>
      </c>
      <c r="C56" s="7">
        <v>445</v>
      </c>
      <c r="D56" s="6">
        <v>600</v>
      </c>
      <c r="E56" s="6">
        <v>383.35</v>
      </c>
      <c r="F56" s="6">
        <v>1036.4000000000001</v>
      </c>
      <c r="G56" s="17">
        <v>2786.92</v>
      </c>
    </row>
    <row r="57" spans="1:7">
      <c r="A57" s="1" t="s">
        <v>92</v>
      </c>
      <c r="B57" t="s">
        <v>93</v>
      </c>
      <c r="C57" s="7">
        <v>0</v>
      </c>
      <c r="D57" s="6">
        <v>0</v>
      </c>
      <c r="E57" s="6">
        <v>0</v>
      </c>
      <c r="F57" s="6">
        <v>0</v>
      </c>
      <c r="G57" s="17">
        <v>0</v>
      </c>
    </row>
    <row r="58" spans="1:7">
      <c r="A58" s="1" t="s">
        <v>94</v>
      </c>
      <c r="B58" t="s">
        <v>95</v>
      </c>
      <c r="C58" s="7">
        <v>0</v>
      </c>
      <c r="D58" s="6">
        <v>0</v>
      </c>
      <c r="E58" s="6">
        <v>0</v>
      </c>
      <c r="F58" s="6">
        <v>0</v>
      </c>
      <c r="G58" s="17">
        <v>0</v>
      </c>
    </row>
    <row r="59" spans="1:7">
      <c r="A59" s="1" t="s">
        <v>96</v>
      </c>
      <c r="B59" t="s">
        <v>97</v>
      </c>
      <c r="C59" s="7">
        <v>150</v>
      </c>
      <c r="D59" s="6">
        <v>0</v>
      </c>
      <c r="E59" s="6">
        <v>452.82</v>
      </c>
      <c r="F59" s="6">
        <v>0</v>
      </c>
      <c r="G59" s="17">
        <v>0</v>
      </c>
    </row>
    <row r="60" spans="1:7">
      <c r="A60" s="1" t="s">
        <v>98</v>
      </c>
      <c r="B60" t="s">
        <v>99</v>
      </c>
      <c r="C60" s="7">
        <v>0</v>
      </c>
      <c r="D60" s="6">
        <v>0</v>
      </c>
      <c r="E60" s="6">
        <v>0</v>
      </c>
      <c r="F60" s="6">
        <v>0</v>
      </c>
      <c r="G60" s="17">
        <v>0</v>
      </c>
    </row>
    <row r="61" spans="1:7">
      <c r="A61" s="1" t="s">
        <v>100</v>
      </c>
      <c r="B61" t="s">
        <v>101</v>
      </c>
      <c r="C61" s="7">
        <v>2000</v>
      </c>
      <c r="D61" s="6">
        <v>0</v>
      </c>
      <c r="E61" s="6">
        <v>0</v>
      </c>
      <c r="F61" s="6">
        <v>6000</v>
      </c>
      <c r="G61" s="17">
        <v>0</v>
      </c>
    </row>
    <row r="62" spans="1:7">
      <c r="A62" s="1" t="s">
        <v>102</v>
      </c>
      <c r="B62" t="s">
        <v>103</v>
      </c>
      <c r="C62" s="7">
        <v>0</v>
      </c>
      <c r="D62" s="6">
        <v>0</v>
      </c>
      <c r="E62" s="6">
        <v>0</v>
      </c>
      <c r="F62" s="6">
        <v>0</v>
      </c>
      <c r="G62" s="6">
        <v>0</v>
      </c>
    </row>
    <row r="63" spans="1:7">
      <c r="A63" s="1" t="s">
        <v>104</v>
      </c>
      <c r="B63" t="s">
        <v>105</v>
      </c>
      <c r="C63" s="30">
        <v>0</v>
      </c>
      <c r="D63" s="6">
        <v>1700</v>
      </c>
      <c r="E63" s="6">
        <v>0</v>
      </c>
      <c r="F63" s="6">
        <v>1700</v>
      </c>
      <c r="G63" s="6">
        <v>1700</v>
      </c>
    </row>
    <row r="64" spans="1:7">
      <c r="A64" s="1" t="s">
        <v>106</v>
      </c>
      <c r="B64" t="s">
        <v>107</v>
      </c>
      <c r="C64" s="7">
        <v>14875</v>
      </c>
      <c r="D64" s="6">
        <v>15000</v>
      </c>
      <c r="E64" s="6">
        <v>14443</v>
      </c>
      <c r="F64" s="6">
        <v>13234</v>
      </c>
      <c r="G64" s="6">
        <v>13770</v>
      </c>
    </row>
    <row r="65" spans="1:7">
      <c r="A65" s="1" t="s">
        <v>108</v>
      </c>
      <c r="B65" t="s">
        <v>109</v>
      </c>
      <c r="C65" s="7">
        <v>17600</v>
      </c>
      <c r="D65" s="6">
        <v>15000</v>
      </c>
      <c r="E65" s="6">
        <v>17080</v>
      </c>
      <c r="F65" s="6">
        <v>14443</v>
      </c>
      <c r="G65" s="6">
        <v>12981</v>
      </c>
    </row>
    <row r="66" spans="1:7">
      <c r="A66" s="1" t="s">
        <v>110</v>
      </c>
      <c r="B66" t="s">
        <v>111</v>
      </c>
      <c r="C66" s="7">
        <v>7000</v>
      </c>
      <c r="D66" s="6">
        <v>7000</v>
      </c>
      <c r="E66" s="6">
        <v>7633</v>
      </c>
      <c r="F66" s="6">
        <v>6816</v>
      </c>
      <c r="G66" s="6">
        <v>6196</v>
      </c>
    </row>
    <row r="67" spans="1:7">
      <c r="A67" s="1" t="s">
        <v>112</v>
      </c>
      <c r="B67" t="s">
        <v>113</v>
      </c>
      <c r="C67" s="7">
        <v>2330</v>
      </c>
      <c r="D67" s="6">
        <v>3000</v>
      </c>
      <c r="E67" s="6">
        <v>2259</v>
      </c>
      <c r="F67" s="6">
        <v>2448</v>
      </c>
      <c r="G67" s="6">
        <v>2369.56</v>
      </c>
    </row>
    <row r="68" spans="1:7">
      <c r="A68" s="1" t="s">
        <v>114</v>
      </c>
      <c r="B68" t="s">
        <v>115</v>
      </c>
      <c r="C68" s="7">
        <f>26*12</f>
        <v>312</v>
      </c>
      <c r="D68" s="6">
        <v>400</v>
      </c>
      <c r="E68" s="6">
        <v>312</v>
      </c>
      <c r="F68" s="6">
        <v>277</v>
      </c>
      <c r="G68" s="6">
        <v>475</v>
      </c>
    </row>
    <row r="69" spans="1:7">
      <c r="A69" s="1" t="s">
        <v>116</v>
      </c>
      <c r="B69" t="s">
        <v>117</v>
      </c>
      <c r="C69" s="7">
        <v>0</v>
      </c>
      <c r="D69" s="6">
        <v>0</v>
      </c>
      <c r="E69" s="6">
        <v>0</v>
      </c>
      <c r="F69" s="6">
        <v>0</v>
      </c>
      <c r="G69" s="6">
        <v>0</v>
      </c>
    </row>
    <row r="70" spans="1:7">
      <c r="A70" s="1" t="s">
        <v>118</v>
      </c>
      <c r="B70" t="s">
        <v>119</v>
      </c>
      <c r="C70" s="7">
        <v>420</v>
      </c>
      <c r="D70" s="6">
        <v>200</v>
      </c>
      <c r="E70" s="6">
        <v>314</v>
      </c>
      <c r="F70" s="6">
        <v>475.39</v>
      </c>
      <c r="G70" s="6">
        <v>465.5</v>
      </c>
    </row>
    <row r="71" spans="1:7">
      <c r="A71" s="1" t="s">
        <v>120</v>
      </c>
      <c r="B71" t="s">
        <v>121</v>
      </c>
      <c r="C71" s="7">
        <v>0</v>
      </c>
      <c r="D71" s="6">
        <v>6000</v>
      </c>
      <c r="E71" s="6">
        <v>3500</v>
      </c>
      <c r="F71" s="6">
        <v>6000</v>
      </c>
      <c r="G71" s="6">
        <v>5878.08</v>
      </c>
    </row>
    <row r="72" spans="1:7">
      <c r="A72" s="1" t="s">
        <v>122</v>
      </c>
      <c r="B72" t="s">
        <v>123</v>
      </c>
      <c r="C72" s="7">
        <v>200</v>
      </c>
      <c r="D72" s="6">
        <v>0</v>
      </c>
      <c r="E72" s="6">
        <v>0</v>
      </c>
      <c r="F72" s="6">
        <v>0</v>
      </c>
      <c r="G72" s="6">
        <v>573.29999999999995</v>
      </c>
    </row>
    <row r="73" spans="1:7">
      <c r="A73" s="1" t="s">
        <v>124</v>
      </c>
      <c r="B73" t="s">
        <v>125</v>
      </c>
      <c r="C73" s="7">
        <v>105</v>
      </c>
      <c r="D73" s="6">
        <v>0</v>
      </c>
      <c r="E73" s="6">
        <v>160</v>
      </c>
      <c r="F73" s="6">
        <v>80</v>
      </c>
      <c r="G73" s="6">
        <v>80</v>
      </c>
    </row>
    <row r="74" spans="1:7">
      <c r="A74" s="1" t="s">
        <v>126</v>
      </c>
      <c r="B74" t="s">
        <v>127</v>
      </c>
      <c r="C74" s="7">
        <v>300</v>
      </c>
      <c r="D74" s="6">
        <v>0</v>
      </c>
      <c r="E74" s="6">
        <v>509.67</v>
      </c>
      <c r="F74" s="6">
        <v>95.71</v>
      </c>
      <c r="G74" s="6">
        <v>7744</v>
      </c>
    </row>
    <row r="75" spans="1:7">
      <c r="A75" s="1" t="s">
        <v>128</v>
      </c>
      <c r="B75" t="s">
        <v>129</v>
      </c>
      <c r="C75" s="7">
        <v>0</v>
      </c>
      <c r="D75" s="6">
        <v>0</v>
      </c>
      <c r="E75" s="6">
        <v>0</v>
      </c>
      <c r="F75" s="6">
        <v>0</v>
      </c>
      <c r="G75" s="6">
        <v>0</v>
      </c>
    </row>
    <row r="76" spans="1:7">
      <c r="A76" s="1" t="s">
        <v>130</v>
      </c>
      <c r="B76" t="s">
        <v>131</v>
      </c>
      <c r="C76" s="7">
        <v>50</v>
      </c>
      <c r="D76" s="6">
        <v>0</v>
      </c>
      <c r="E76" s="6">
        <v>134.41</v>
      </c>
      <c r="F76" s="6">
        <v>0</v>
      </c>
      <c r="G76" s="6">
        <v>0</v>
      </c>
    </row>
    <row r="77" spans="1:7">
      <c r="A77" s="1" t="s">
        <v>132</v>
      </c>
      <c r="B77" t="s">
        <v>133</v>
      </c>
      <c r="C77" s="7">
        <v>0</v>
      </c>
      <c r="D77" s="6">
        <v>0</v>
      </c>
      <c r="E77" s="6">
        <v>0</v>
      </c>
      <c r="F77" s="6">
        <v>0</v>
      </c>
      <c r="G77" s="6">
        <v>0</v>
      </c>
    </row>
    <row r="78" spans="1:7">
      <c r="A78" s="1" t="s">
        <v>134</v>
      </c>
      <c r="B78" t="s">
        <v>135</v>
      </c>
      <c r="C78" s="7">
        <v>125</v>
      </c>
      <c r="D78" s="6">
        <v>0</v>
      </c>
      <c r="E78" s="6">
        <v>0</v>
      </c>
      <c r="F78" s="6">
        <v>342.19</v>
      </c>
      <c r="G78" s="6">
        <v>0</v>
      </c>
    </row>
    <row r="79" spans="1:7">
      <c r="A79" s="1" t="s">
        <v>136</v>
      </c>
      <c r="B79" t="s">
        <v>137</v>
      </c>
      <c r="C79" s="7">
        <v>100</v>
      </c>
      <c r="D79" s="6">
        <v>0</v>
      </c>
      <c r="E79" s="6">
        <v>239.25</v>
      </c>
      <c r="F79" s="6">
        <v>40</v>
      </c>
      <c r="G79" s="6">
        <v>0</v>
      </c>
    </row>
    <row r="80" spans="1:7">
      <c r="A80" s="1" t="s">
        <v>138</v>
      </c>
      <c r="B80" t="s">
        <v>139</v>
      </c>
      <c r="C80" s="7">
        <v>0</v>
      </c>
      <c r="D80" s="6">
        <v>0</v>
      </c>
      <c r="E80" s="6">
        <v>0</v>
      </c>
      <c r="F80" s="6">
        <v>5</v>
      </c>
      <c r="G80" s="6">
        <v>0</v>
      </c>
    </row>
    <row r="81" spans="1:7">
      <c r="A81" s="1" t="s">
        <v>140</v>
      </c>
      <c r="B81" t="s">
        <v>141</v>
      </c>
      <c r="C81" s="7">
        <v>0</v>
      </c>
      <c r="D81" s="6">
        <v>0</v>
      </c>
      <c r="E81" s="6">
        <v>40</v>
      </c>
      <c r="F81" s="6">
        <v>28684.04</v>
      </c>
      <c r="G81" s="6">
        <v>6859</v>
      </c>
    </row>
    <row r="82" spans="1:7">
      <c r="A82" s="1" t="s">
        <v>142</v>
      </c>
      <c r="B82" t="s">
        <v>143</v>
      </c>
      <c r="C82" s="7">
        <v>0</v>
      </c>
      <c r="D82" s="6">
        <v>0</v>
      </c>
      <c r="E82" s="6">
        <v>0</v>
      </c>
      <c r="F82" s="6">
        <v>465</v>
      </c>
      <c r="G82" s="6">
        <v>0</v>
      </c>
    </row>
    <row r="83" spans="1:7">
      <c r="A83" s="1" t="s">
        <v>144</v>
      </c>
      <c r="B83" t="s">
        <v>145</v>
      </c>
      <c r="C83" s="7">
        <v>0</v>
      </c>
      <c r="D83" s="6">
        <v>0</v>
      </c>
      <c r="E83" s="6">
        <v>1935</v>
      </c>
      <c r="F83" s="6">
        <v>600</v>
      </c>
      <c r="G83" s="6">
        <v>500</v>
      </c>
    </row>
    <row r="84" spans="1:7">
      <c r="A84" s="1" t="s">
        <v>146</v>
      </c>
      <c r="B84" t="s">
        <v>147</v>
      </c>
      <c r="C84" s="7">
        <v>0</v>
      </c>
      <c r="D84" s="6">
        <v>0</v>
      </c>
      <c r="E84" s="6">
        <v>0</v>
      </c>
      <c r="F84" s="6">
        <v>0</v>
      </c>
      <c r="G84" s="6">
        <v>0</v>
      </c>
    </row>
    <row r="85" spans="1:7">
      <c r="A85" s="1" t="s">
        <v>148</v>
      </c>
      <c r="B85" t="s">
        <v>149</v>
      </c>
      <c r="C85" s="30">
        <v>110000</v>
      </c>
      <c r="D85" s="6">
        <v>90000</v>
      </c>
      <c r="E85" s="6">
        <v>64899.38</v>
      </c>
      <c r="F85" s="6">
        <v>47552.27</v>
      </c>
      <c r="G85" s="6">
        <v>5983.15</v>
      </c>
    </row>
    <row r="86" spans="1:7">
      <c r="A86" s="1" t="s">
        <v>150</v>
      </c>
      <c r="B86" t="s">
        <v>151</v>
      </c>
      <c r="C86" s="7">
        <v>1000</v>
      </c>
      <c r="D86" s="6">
        <v>1200</v>
      </c>
      <c r="E86" s="6">
        <v>1364</v>
      </c>
      <c r="F86" s="6">
        <v>624</v>
      </c>
      <c r="G86" s="6">
        <v>1120</v>
      </c>
    </row>
    <row r="87" spans="1:7">
      <c r="A87" s="1" t="s">
        <v>152</v>
      </c>
      <c r="B87" t="s">
        <v>153</v>
      </c>
      <c r="C87" s="7">
        <v>50</v>
      </c>
      <c r="D87" s="6">
        <v>0</v>
      </c>
      <c r="E87" s="6">
        <v>0</v>
      </c>
      <c r="F87" s="6">
        <v>156.30000000000001</v>
      </c>
      <c r="G87" s="6">
        <v>0</v>
      </c>
    </row>
    <row r="88" spans="1:7">
      <c r="A88" s="1" t="s">
        <v>154</v>
      </c>
      <c r="B88" t="s">
        <v>155</v>
      </c>
      <c r="C88" s="7">
        <v>0</v>
      </c>
      <c r="D88" s="6">
        <v>0</v>
      </c>
      <c r="E88" s="6">
        <v>0</v>
      </c>
      <c r="F88" s="6">
        <v>0</v>
      </c>
      <c r="G88" s="6">
        <v>0</v>
      </c>
    </row>
    <row r="89" spans="1:7">
      <c r="A89" s="1" t="s">
        <v>156</v>
      </c>
      <c r="B89" t="s">
        <v>157</v>
      </c>
      <c r="C89" s="7">
        <v>0</v>
      </c>
      <c r="D89" s="6">
        <v>0</v>
      </c>
      <c r="E89" s="6">
        <v>0</v>
      </c>
      <c r="F89" s="6">
        <v>0</v>
      </c>
      <c r="G89" s="6">
        <v>0</v>
      </c>
    </row>
    <row r="90" spans="1:7">
      <c r="A90" s="1" t="s">
        <v>158</v>
      </c>
      <c r="B90" t="s">
        <v>159</v>
      </c>
      <c r="C90" s="7">
        <v>18000</v>
      </c>
      <c r="D90" s="6">
        <v>18000</v>
      </c>
      <c r="E90" s="6">
        <v>18000</v>
      </c>
      <c r="F90" s="6">
        <v>16500</v>
      </c>
      <c r="G90" s="6">
        <v>3000</v>
      </c>
    </row>
    <row r="91" spans="1:7">
      <c r="A91" s="1" t="s">
        <v>160</v>
      </c>
      <c r="B91" t="s">
        <v>161</v>
      </c>
      <c r="C91" s="7">
        <v>200</v>
      </c>
      <c r="D91" s="6">
        <v>0</v>
      </c>
      <c r="E91" s="6">
        <v>190.37</v>
      </c>
      <c r="F91" s="6">
        <v>424.8</v>
      </c>
      <c r="G91" s="6">
        <v>0</v>
      </c>
    </row>
    <row r="92" spans="1:7">
      <c r="A92" s="1" t="s">
        <v>162</v>
      </c>
      <c r="B92" t="s">
        <v>163</v>
      </c>
      <c r="C92" s="7">
        <v>6000</v>
      </c>
      <c r="D92" s="6">
        <v>0</v>
      </c>
      <c r="E92" s="6">
        <v>4014.6</v>
      </c>
      <c r="F92" s="6">
        <v>0</v>
      </c>
      <c r="G92" s="6">
        <v>15322.55</v>
      </c>
    </row>
    <row r="93" spans="1:7">
      <c r="A93" s="1" t="s">
        <v>164</v>
      </c>
      <c r="B93" t="s">
        <v>165</v>
      </c>
      <c r="C93" s="7">
        <v>0</v>
      </c>
      <c r="D93" s="6">
        <v>0</v>
      </c>
      <c r="E93" s="6">
        <v>0</v>
      </c>
      <c r="F93" s="6">
        <v>0</v>
      </c>
      <c r="G93" s="6">
        <v>0</v>
      </c>
    </row>
    <row r="94" spans="1:7">
      <c r="A94" s="1" t="s">
        <v>166</v>
      </c>
      <c r="B94" t="s">
        <v>167</v>
      </c>
      <c r="C94" s="7">
        <v>0</v>
      </c>
      <c r="D94" s="6">
        <v>0</v>
      </c>
      <c r="E94" s="6">
        <v>0</v>
      </c>
      <c r="F94" s="6">
        <v>0</v>
      </c>
      <c r="G94" s="6">
        <v>0</v>
      </c>
    </row>
    <row r="95" spans="1:7">
      <c r="A95" s="1" t="s">
        <v>168</v>
      </c>
      <c r="B95" t="s">
        <v>169</v>
      </c>
      <c r="C95" s="7">
        <v>0</v>
      </c>
      <c r="D95" s="6">
        <v>0</v>
      </c>
      <c r="E95" s="6">
        <v>0</v>
      </c>
      <c r="F95" s="6">
        <v>0</v>
      </c>
      <c r="G95" s="6">
        <v>0</v>
      </c>
    </row>
    <row r="96" spans="1:7">
      <c r="A96" s="1" t="s">
        <v>170</v>
      </c>
      <c r="B96" t="s">
        <v>171</v>
      </c>
      <c r="C96" s="7">
        <v>650</v>
      </c>
      <c r="D96" s="6">
        <v>1000</v>
      </c>
      <c r="E96" s="6">
        <v>1353.56</v>
      </c>
      <c r="F96" s="6">
        <v>119.89</v>
      </c>
      <c r="G96" s="6">
        <v>504.53</v>
      </c>
    </row>
    <row r="97" spans="1:7">
      <c r="A97" s="1" t="s">
        <v>172</v>
      </c>
      <c r="B97" t="s">
        <v>173</v>
      </c>
      <c r="C97" s="7">
        <v>1500</v>
      </c>
      <c r="D97" s="6">
        <v>2000</v>
      </c>
      <c r="E97" s="6">
        <v>66.27</v>
      </c>
      <c r="F97" s="6">
        <v>1719.99</v>
      </c>
      <c r="G97" s="6">
        <v>2673.79</v>
      </c>
    </row>
    <row r="98" spans="1:7">
      <c r="A98" s="1" t="s">
        <v>174</v>
      </c>
      <c r="B98" t="s">
        <v>175</v>
      </c>
      <c r="C98" s="7">
        <v>0</v>
      </c>
      <c r="D98" s="6">
        <v>500</v>
      </c>
      <c r="E98" s="6">
        <v>0</v>
      </c>
      <c r="F98" s="6">
        <v>3144.03</v>
      </c>
      <c r="G98" s="6">
        <v>19830.2</v>
      </c>
    </row>
    <row r="99" spans="1:7">
      <c r="A99" s="1" t="s">
        <v>176</v>
      </c>
      <c r="B99" t="s">
        <v>177</v>
      </c>
      <c r="C99" s="7">
        <v>150</v>
      </c>
      <c r="D99" s="6">
        <v>200</v>
      </c>
      <c r="E99" s="6">
        <v>194.45</v>
      </c>
      <c r="F99" s="6">
        <v>26.41</v>
      </c>
      <c r="G99" s="6">
        <v>197.26</v>
      </c>
    </row>
    <row r="100" spans="1:7">
      <c r="A100" s="1" t="s">
        <v>178</v>
      </c>
      <c r="B100" t="s">
        <v>179</v>
      </c>
      <c r="C100" s="7">
        <v>150</v>
      </c>
      <c r="D100" s="6">
        <v>500</v>
      </c>
      <c r="E100" s="6">
        <v>0</v>
      </c>
      <c r="F100" s="6">
        <v>435</v>
      </c>
      <c r="G100" s="6">
        <v>24.47</v>
      </c>
    </row>
    <row r="101" spans="1:7">
      <c r="A101" s="1" t="s">
        <v>180</v>
      </c>
      <c r="B101" t="s">
        <v>181</v>
      </c>
      <c r="C101" s="7">
        <v>500</v>
      </c>
      <c r="D101" s="6">
        <v>0</v>
      </c>
      <c r="E101" s="6">
        <v>633.03</v>
      </c>
      <c r="F101" s="6">
        <v>475</v>
      </c>
      <c r="G101" s="6">
        <v>0</v>
      </c>
    </row>
    <row r="102" spans="1:7">
      <c r="A102" s="1" t="s">
        <v>182</v>
      </c>
      <c r="B102" t="s">
        <v>183</v>
      </c>
      <c r="C102" s="7">
        <v>0</v>
      </c>
      <c r="D102" s="6">
        <v>0</v>
      </c>
      <c r="E102" s="6">
        <v>0</v>
      </c>
      <c r="F102" s="6">
        <v>0</v>
      </c>
      <c r="G102" s="6">
        <v>0</v>
      </c>
    </row>
    <row r="103" spans="1:7">
      <c r="A103" s="1" t="s">
        <v>184</v>
      </c>
      <c r="B103" t="s">
        <v>185</v>
      </c>
      <c r="C103" s="7">
        <v>0</v>
      </c>
      <c r="D103" s="6">
        <v>0</v>
      </c>
      <c r="E103" s="6">
        <v>0</v>
      </c>
      <c r="F103" s="6">
        <v>0</v>
      </c>
      <c r="G103" s="6">
        <v>109.95</v>
      </c>
    </row>
    <row r="104" spans="1:7">
      <c r="A104" s="1" t="s">
        <v>186</v>
      </c>
      <c r="B104" t="s">
        <v>187</v>
      </c>
      <c r="C104" s="7">
        <v>1900</v>
      </c>
      <c r="D104" s="6">
        <v>1500</v>
      </c>
      <c r="E104" s="6">
        <v>1993.06</v>
      </c>
      <c r="F104" s="6">
        <v>4726.18</v>
      </c>
      <c r="G104" s="6">
        <v>1824.84</v>
      </c>
    </row>
    <row r="105" spans="1:7">
      <c r="A105" s="1" t="s">
        <v>188</v>
      </c>
      <c r="B105" t="s">
        <v>189</v>
      </c>
      <c r="C105" s="7">
        <v>10000</v>
      </c>
      <c r="D105" s="6">
        <v>10000</v>
      </c>
      <c r="E105" s="6">
        <v>9956.3799999999992</v>
      </c>
      <c r="F105" s="6">
        <v>27122.59</v>
      </c>
      <c r="G105" s="6">
        <v>15718.26</v>
      </c>
    </row>
    <row r="106" spans="1:7">
      <c r="A106" s="1" t="s">
        <v>190</v>
      </c>
      <c r="B106" t="s">
        <v>191</v>
      </c>
      <c r="C106" s="7">
        <v>48000</v>
      </c>
      <c r="D106" s="6">
        <v>50000</v>
      </c>
      <c r="E106" s="6">
        <v>47566.48</v>
      </c>
      <c r="F106" s="6">
        <v>54062.69</v>
      </c>
      <c r="G106" s="6">
        <v>38784.58</v>
      </c>
    </row>
    <row r="107" spans="1:7">
      <c r="A107" s="1" t="s">
        <v>192</v>
      </c>
      <c r="B107" t="s">
        <v>193</v>
      </c>
      <c r="C107" s="7">
        <v>6500</v>
      </c>
      <c r="D107" s="6">
        <v>5500</v>
      </c>
      <c r="E107" s="6">
        <v>6012.21</v>
      </c>
      <c r="F107" s="6">
        <v>7631.91</v>
      </c>
      <c r="G107" s="6">
        <v>6008.57</v>
      </c>
    </row>
    <row r="108" spans="1:7">
      <c r="A108" s="1" t="s">
        <v>194</v>
      </c>
      <c r="B108" t="s">
        <v>195</v>
      </c>
      <c r="C108" s="7">
        <v>3500</v>
      </c>
      <c r="D108" s="6">
        <v>300</v>
      </c>
      <c r="E108" s="6">
        <v>3630.28</v>
      </c>
      <c r="F108" s="6">
        <v>305.12</v>
      </c>
      <c r="G108" s="6">
        <v>259.11</v>
      </c>
    </row>
    <row r="109" spans="1:7">
      <c r="A109" s="1" t="s">
        <v>196</v>
      </c>
      <c r="B109" t="s">
        <v>197</v>
      </c>
      <c r="C109" s="7">
        <v>0</v>
      </c>
      <c r="D109" s="6">
        <v>0</v>
      </c>
      <c r="E109" s="6">
        <v>0</v>
      </c>
      <c r="F109" s="6">
        <v>0</v>
      </c>
      <c r="G109" s="6">
        <v>0</v>
      </c>
    </row>
    <row r="110" spans="1:7">
      <c r="A110" s="1" t="s">
        <v>198</v>
      </c>
      <c r="B110" t="s">
        <v>199</v>
      </c>
      <c r="C110" s="7">
        <v>500</v>
      </c>
      <c r="D110" s="6">
        <v>1000</v>
      </c>
      <c r="E110" s="6">
        <v>0</v>
      </c>
      <c r="F110" s="6">
        <v>813</v>
      </c>
      <c r="G110" s="6">
        <v>792</v>
      </c>
    </row>
    <row r="111" spans="1:7">
      <c r="A111" s="1" t="s">
        <v>200</v>
      </c>
      <c r="B111" t="s">
        <v>201</v>
      </c>
      <c r="C111" s="7">
        <v>875</v>
      </c>
      <c r="D111" s="6">
        <v>1500</v>
      </c>
      <c r="E111" s="6">
        <v>0</v>
      </c>
      <c r="F111" s="6">
        <v>1183</v>
      </c>
      <c r="G111" s="6">
        <v>1442.09</v>
      </c>
    </row>
    <row r="112" spans="1:7">
      <c r="A112" s="1" t="s">
        <v>202</v>
      </c>
      <c r="B112" t="s">
        <v>203</v>
      </c>
      <c r="C112" s="7">
        <v>1200</v>
      </c>
      <c r="D112" s="6">
        <v>2000</v>
      </c>
      <c r="E112" s="6">
        <v>499.88</v>
      </c>
      <c r="F112" s="6">
        <v>2266.42</v>
      </c>
      <c r="G112" s="6">
        <v>810.97</v>
      </c>
    </row>
    <row r="113" spans="1:7">
      <c r="A113" s="1" t="s">
        <v>204</v>
      </c>
      <c r="B113" t="s">
        <v>205</v>
      </c>
      <c r="C113" s="7">
        <v>27500</v>
      </c>
      <c r="D113" s="6">
        <v>25000</v>
      </c>
      <c r="E113" s="6">
        <v>33442.730000000003</v>
      </c>
      <c r="F113" s="6">
        <v>25334.22</v>
      </c>
      <c r="G113" s="6">
        <v>24362.15</v>
      </c>
    </row>
    <row r="114" spans="1:7">
      <c r="A114" s="1" t="s">
        <v>206</v>
      </c>
      <c r="B114" t="s">
        <v>207</v>
      </c>
      <c r="C114" s="7">
        <v>1000</v>
      </c>
      <c r="D114" s="6">
        <v>1000</v>
      </c>
      <c r="E114" s="6">
        <v>0</v>
      </c>
      <c r="F114" s="6">
        <v>0</v>
      </c>
      <c r="G114" s="6">
        <v>2795.68</v>
      </c>
    </row>
    <row r="115" spans="1:7">
      <c r="A115" s="1" t="s">
        <v>208</v>
      </c>
      <c r="B115" t="s">
        <v>209</v>
      </c>
      <c r="C115" s="7">
        <v>2000</v>
      </c>
      <c r="D115" s="6">
        <v>0</v>
      </c>
      <c r="E115" s="6">
        <v>4575.5</v>
      </c>
      <c r="F115" s="6">
        <v>1454.3</v>
      </c>
      <c r="G115" s="6">
        <v>462.2</v>
      </c>
    </row>
    <row r="116" spans="1:7">
      <c r="A116" s="1" t="s">
        <v>210</v>
      </c>
      <c r="B116" t="s">
        <v>211</v>
      </c>
      <c r="C116" s="7">
        <v>0</v>
      </c>
      <c r="D116" s="6">
        <v>0</v>
      </c>
      <c r="E116" s="6">
        <v>0</v>
      </c>
      <c r="F116" s="6">
        <v>0</v>
      </c>
      <c r="G116" s="6">
        <v>0</v>
      </c>
    </row>
    <row r="117" spans="1:7">
      <c r="A117" s="1" t="s">
        <v>212</v>
      </c>
      <c r="B117" t="s">
        <v>213</v>
      </c>
      <c r="C117" s="7">
        <v>6500</v>
      </c>
      <c r="D117" s="6">
        <v>9000</v>
      </c>
      <c r="E117" s="6">
        <v>7887.52</v>
      </c>
      <c r="F117" s="6">
        <v>7264.08</v>
      </c>
      <c r="G117" s="6">
        <v>4490</v>
      </c>
    </row>
    <row r="118" spans="1:7">
      <c r="A118" s="1" t="s">
        <v>214</v>
      </c>
      <c r="B118" t="s">
        <v>215</v>
      </c>
      <c r="C118" s="7">
        <v>1625</v>
      </c>
      <c r="D118" s="6">
        <v>2000</v>
      </c>
      <c r="E118" s="6">
        <v>1309.97</v>
      </c>
      <c r="F118" s="6">
        <v>1582.92</v>
      </c>
      <c r="G118" s="6">
        <v>1984.8</v>
      </c>
    </row>
    <row r="119" spans="1:7">
      <c r="A119" s="1" t="s">
        <v>216</v>
      </c>
      <c r="B119" t="s">
        <v>217</v>
      </c>
      <c r="C119" s="7">
        <v>250</v>
      </c>
      <c r="D119" s="6">
        <v>500</v>
      </c>
      <c r="E119" s="6">
        <v>209.37</v>
      </c>
      <c r="F119" s="6">
        <v>785.22</v>
      </c>
      <c r="G119" s="6">
        <v>469.84</v>
      </c>
    </row>
    <row r="120" spans="1:7">
      <c r="A120" s="1" t="s">
        <v>218</v>
      </c>
      <c r="B120" t="s">
        <v>219</v>
      </c>
      <c r="C120" s="7">
        <v>0</v>
      </c>
      <c r="D120" s="6">
        <v>500</v>
      </c>
      <c r="E120" s="6">
        <v>0</v>
      </c>
      <c r="F120" s="6">
        <v>74.8</v>
      </c>
      <c r="G120" s="6">
        <v>160.24</v>
      </c>
    </row>
    <row r="121" spans="1:7">
      <c r="A121" s="1" t="s">
        <v>220</v>
      </c>
      <c r="B121" t="s">
        <v>221</v>
      </c>
      <c r="C121" s="7">
        <v>0</v>
      </c>
      <c r="D121" s="6">
        <v>0</v>
      </c>
      <c r="E121" s="6">
        <v>0</v>
      </c>
      <c r="F121" s="6">
        <v>0</v>
      </c>
      <c r="G121" s="6">
        <v>0</v>
      </c>
    </row>
    <row r="122" spans="1:7">
      <c r="A122" s="1" t="s">
        <v>222</v>
      </c>
      <c r="B122" t="s">
        <v>223</v>
      </c>
      <c r="C122" s="7">
        <v>19000</v>
      </c>
      <c r="D122" s="6">
        <v>20000</v>
      </c>
      <c r="E122" s="6">
        <v>18554.37</v>
      </c>
      <c r="F122" s="6">
        <v>19715.349999999999</v>
      </c>
      <c r="G122" s="6">
        <v>59.05</v>
      </c>
    </row>
    <row r="123" spans="1:7">
      <c r="A123" s="1" t="s">
        <v>224</v>
      </c>
      <c r="B123" t="s">
        <v>225</v>
      </c>
      <c r="C123" s="7">
        <v>1000</v>
      </c>
      <c r="D123" s="6">
        <v>250</v>
      </c>
      <c r="E123" s="6">
        <v>1647.33</v>
      </c>
      <c r="F123" s="6">
        <v>786.8</v>
      </c>
      <c r="G123" s="6">
        <v>864.19</v>
      </c>
    </row>
    <row r="124" spans="1:7">
      <c r="A124" s="1" t="s">
        <v>226</v>
      </c>
      <c r="B124" t="s">
        <v>227</v>
      </c>
      <c r="C124" s="7">
        <v>20</v>
      </c>
      <c r="D124" s="6">
        <v>0</v>
      </c>
      <c r="E124" s="6">
        <v>31.5</v>
      </c>
      <c r="F124" s="6">
        <v>0</v>
      </c>
      <c r="G124" s="6">
        <v>17.21</v>
      </c>
    </row>
    <row r="125" spans="1:7">
      <c r="A125" s="1" t="s">
        <v>228</v>
      </c>
      <c r="B125" t="s">
        <v>229</v>
      </c>
      <c r="C125" s="30">
        <v>40000</v>
      </c>
      <c r="D125" s="6">
        <v>60000</v>
      </c>
      <c r="E125" s="6">
        <v>25697.13</v>
      </c>
      <c r="F125" s="6">
        <v>34297.279999999999</v>
      </c>
      <c r="G125" s="6">
        <v>63719.43</v>
      </c>
    </row>
    <row r="126" spans="1:7">
      <c r="A126" s="1" t="s">
        <v>230</v>
      </c>
      <c r="B126" t="s">
        <v>231</v>
      </c>
      <c r="C126" s="30">
        <v>25000</v>
      </c>
      <c r="D126" s="6">
        <v>11000</v>
      </c>
      <c r="E126" s="6">
        <v>42145.5</v>
      </c>
      <c r="F126" s="6">
        <v>41600.120000000003</v>
      </c>
      <c r="G126" s="6">
        <v>6742.74</v>
      </c>
    </row>
    <row r="127" spans="1:7">
      <c r="A127" s="1" t="s">
        <v>232</v>
      </c>
      <c r="B127" t="s">
        <v>233</v>
      </c>
      <c r="C127" s="30">
        <v>10000</v>
      </c>
      <c r="D127" s="6">
        <v>22000</v>
      </c>
      <c r="E127" s="6">
        <v>10090.469999999999</v>
      </c>
      <c r="F127" s="6">
        <v>1256.22</v>
      </c>
      <c r="G127" s="6">
        <v>23455.1</v>
      </c>
    </row>
    <row r="128" spans="1:7">
      <c r="A128" s="1" t="s">
        <v>234</v>
      </c>
      <c r="B128" t="s">
        <v>235</v>
      </c>
      <c r="C128" s="30">
        <v>0</v>
      </c>
      <c r="D128" s="6">
        <v>1000</v>
      </c>
      <c r="E128" s="6">
        <v>300</v>
      </c>
      <c r="F128" s="6">
        <v>0</v>
      </c>
      <c r="G128" s="6">
        <v>594</v>
      </c>
    </row>
    <row r="129" spans="1:7">
      <c r="A129" s="1" t="s">
        <v>236</v>
      </c>
      <c r="B129" t="s">
        <v>237</v>
      </c>
      <c r="C129" s="7">
        <v>0</v>
      </c>
      <c r="D129" s="7">
        <v>0</v>
      </c>
      <c r="E129" s="7">
        <v>0</v>
      </c>
      <c r="F129" s="7">
        <v>667.4</v>
      </c>
      <c r="G129" s="7">
        <v>0</v>
      </c>
    </row>
    <row r="130" spans="1:7">
      <c r="B130" s="2" t="s">
        <v>312</v>
      </c>
      <c r="C130" s="8">
        <f>SUM(C46:C129)</f>
        <v>695688</v>
      </c>
      <c r="D130" s="8">
        <f>SUM(D46:D129)</f>
        <v>618450</v>
      </c>
      <c r="E130" s="8">
        <f>SUM(E46:E129)</f>
        <v>678013.06999999983</v>
      </c>
      <c r="F130" s="8">
        <f>SUM(F46:F129)</f>
        <v>703124.13000000012</v>
      </c>
      <c r="G130" s="8">
        <f>SUM(G46:G129)</f>
        <v>607583.54</v>
      </c>
    </row>
    <row r="131" spans="1:7">
      <c r="B131" s="2"/>
    </row>
    <row r="132" spans="1:7">
      <c r="A132" s="1" t="s">
        <v>302</v>
      </c>
      <c r="B132" s="16" t="s">
        <v>304</v>
      </c>
      <c r="C132" s="7">
        <v>0</v>
      </c>
      <c r="D132" s="6">
        <v>0</v>
      </c>
      <c r="E132" s="6">
        <v>0</v>
      </c>
      <c r="F132" s="6">
        <v>15215.9</v>
      </c>
      <c r="G132" s="17">
        <v>7491.79</v>
      </c>
    </row>
    <row r="133" spans="1:7">
      <c r="B133" s="2"/>
    </row>
    <row r="134" spans="1:7">
      <c r="B134" s="2" t="s">
        <v>238</v>
      </c>
      <c r="C134" s="8">
        <f>C130+C44</f>
        <v>1368583.43</v>
      </c>
      <c r="D134" s="8">
        <f>D132+D130+D44</f>
        <v>1270844</v>
      </c>
      <c r="E134" s="8">
        <f>E132+E130+E44</f>
        <v>1336765.3799999994</v>
      </c>
      <c r="F134" s="8">
        <f>F132+F130+F44</f>
        <v>1352238.7400000002</v>
      </c>
      <c r="G134" s="8">
        <f>G132+G130+G44</f>
        <v>1372571.63</v>
      </c>
    </row>
    <row r="137" spans="1:7">
      <c r="B137" s="2"/>
    </row>
  </sheetData>
  <phoneticPr fontId="0" type="noConversion"/>
  <pageMargins left="0.7" right="0.7" top="0.75" bottom="0.75" header="0.3" footer="0.3"/>
  <pageSetup scale="85" fitToHeight="0" orientation="portrait" cellComments="asDisplayed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"/>
  <sheetViews>
    <sheetView workbookViewId="0">
      <selection activeCell="B2" sqref="B2"/>
    </sheetView>
  </sheetViews>
  <sheetFormatPr defaultRowHeight="15"/>
  <cols>
    <col min="1" max="1" width="10.140625" bestFit="1" customWidth="1"/>
    <col min="2" max="2" width="32.28515625" bestFit="1" customWidth="1"/>
    <col min="3" max="3" width="12.42578125" style="6" bestFit="1" customWidth="1"/>
    <col min="4" max="7" width="12.42578125" bestFit="1" customWidth="1"/>
    <col min="8" max="8" width="3.28515625" customWidth="1"/>
  </cols>
  <sheetData>
    <row r="1" spans="1:7">
      <c r="C1" s="5" t="s">
        <v>248</v>
      </c>
      <c r="D1" s="5" t="s">
        <v>245</v>
      </c>
      <c r="E1" s="5" t="s">
        <v>242</v>
      </c>
      <c r="F1" s="5" t="s">
        <v>251</v>
      </c>
      <c r="G1" s="5" t="s">
        <v>400</v>
      </c>
    </row>
    <row r="2" spans="1:7" ht="15.75">
      <c r="A2" s="20" t="s">
        <v>350</v>
      </c>
      <c r="B2" s="19" t="s">
        <v>330</v>
      </c>
      <c r="C2" s="5" t="s">
        <v>243</v>
      </c>
      <c r="D2" s="5" t="s">
        <v>243</v>
      </c>
      <c r="E2" s="5" t="s">
        <v>244</v>
      </c>
      <c r="F2" s="5" t="s">
        <v>244</v>
      </c>
      <c r="G2" s="5" t="s">
        <v>244</v>
      </c>
    </row>
    <row r="3" spans="1:7">
      <c r="D3" s="6"/>
      <c r="E3" s="6"/>
      <c r="F3" s="6"/>
    </row>
    <row r="4" spans="1:7">
      <c r="A4" s="1" t="s">
        <v>96</v>
      </c>
      <c r="B4" t="s">
        <v>97</v>
      </c>
      <c r="C4" s="7">
        <v>0</v>
      </c>
      <c r="D4" s="6">
        <v>25</v>
      </c>
      <c r="E4" s="6">
        <v>0</v>
      </c>
      <c r="F4" s="6">
        <v>22.48</v>
      </c>
      <c r="G4" s="6">
        <v>0</v>
      </c>
    </row>
    <row r="5" spans="1:7">
      <c r="A5" s="1" t="s">
        <v>148</v>
      </c>
      <c r="B5" t="s">
        <v>149</v>
      </c>
      <c r="C5" s="30">
        <v>0</v>
      </c>
      <c r="D5" s="6">
        <v>0</v>
      </c>
      <c r="E5" s="6">
        <v>0</v>
      </c>
      <c r="F5" s="6">
        <v>0</v>
      </c>
      <c r="G5" s="6">
        <v>0</v>
      </c>
    </row>
    <row r="6" spans="1:7">
      <c r="A6" s="1" t="s">
        <v>154</v>
      </c>
      <c r="B6" t="s">
        <v>155</v>
      </c>
      <c r="C6" s="30">
        <v>30000</v>
      </c>
      <c r="D6" s="6">
        <v>30000</v>
      </c>
      <c r="E6" s="6">
        <v>0</v>
      </c>
      <c r="F6" s="6">
        <v>0</v>
      </c>
      <c r="G6" s="6">
        <v>0</v>
      </c>
    </row>
    <row r="7" spans="1:7">
      <c r="A7" s="1" t="s">
        <v>162</v>
      </c>
      <c r="B7" t="s">
        <v>163</v>
      </c>
      <c r="C7" s="30">
        <v>147500</v>
      </c>
      <c r="D7" s="6">
        <v>150000</v>
      </c>
      <c r="E7" s="6">
        <v>94425.65</v>
      </c>
      <c r="F7" s="6">
        <v>64833.49</v>
      </c>
      <c r="G7" s="6">
        <v>282692.59000000003</v>
      </c>
    </row>
    <row r="8" spans="1:7">
      <c r="A8" s="1" t="s">
        <v>174</v>
      </c>
      <c r="B8" t="s">
        <v>313</v>
      </c>
      <c r="C8" s="30">
        <v>0</v>
      </c>
      <c r="D8" s="6">
        <v>5000</v>
      </c>
      <c r="E8" s="6">
        <v>0</v>
      </c>
      <c r="F8" s="6">
        <v>0</v>
      </c>
      <c r="G8" s="6">
        <v>0</v>
      </c>
    </row>
    <row r="9" spans="1:7">
      <c r="A9" s="1" t="s">
        <v>236</v>
      </c>
      <c r="B9" t="s">
        <v>237</v>
      </c>
      <c r="C9" s="30">
        <v>0</v>
      </c>
      <c r="D9" s="7">
        <v>0</v>
      </c>
      <c r="E9" s="7">
        <v>0</v>
      </c>
      <c r="F9" s="7">
        <v>0</v>
      </c>
      <c r="G9" s="7">
        <v>0</v>
      </c>
    </row>
    <row r="10" spans="1:7" ht="15.75">
      <c r="B10" s="9" t="s">
        <v>252</v>
      </c>
      <c r="C10" s="10">
        <f>SUM(C4:C9)</f>
        <v>177500</v>
      </c>
      <c r="D10" s="10">
        <f>SUM(D4:D9)</f>
        <v>185025</v>
      </c>
      <c r="E10" s="10">
        <f>SUM(E4:E9)</f>
        <v>94425.65</v>
      </c>
      <c r="F10" s="10">
        <f>SUM(F4:F9)</f>
        <v>64855.97</v>
      </c>
      <c r="G10" s="10">
        <f>SUM(G4:G9)</f>
        <v>282692.59000000003</v>
      </c>
    </row>
  </sheetData>
  <phoneticPr fontId="0" type="noConversion"/>
  <pageMargins left="0.7" right="0.7" top="0.75" bottom="0.75" header="0.3" footer="0.3"/>
  <pageSetup scale="8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2"/>
  <sheetViews>
    <sheetView workbookViewId="0">
      <selection activeCell="B6" sqref="B6"/>
    </sheetView>
  </sheetViews>
  <sheetFormatPr defaultRowHeight="15"/>
  <cols>
    <col min="1" max="1" width="10.85546875" bestFit="1" customWidth="1"/>
    <col min="2" max="2" width="31.7109375" customWidth="1"/>
    <col min="3" max="3" width="13.140625" style="6" customWidth="1"/>
    <col min="4" max="7" width="12.42578125" bestFit="1" customWidth="1"/>
    <col min="8" max="8" width="3.28515625" customWidth="1"/>
  </cols>
  <sheetData>
    <row r="1" spans="1:7">
      <c r="C1" s="5" t="s">
        <v>248</v>
      </c>
      <c r="D1" s="5" t="s">
        <v>245</v>
      </c>
      <c r="E1" s="5" t="s">
        <v>242</v>
      </c>
      <c r="F1" s="5" t="s">
        <v>251</v>
      </c>
      <c r="G1" s="5" t="s">
        <v>400</v>
      </c>
    </row>
    <row r="2" spans="1:7">
      <c r="C2" s="5" t="s">
        <v>243</v>
      </c>
      <c r="D2" s="5" t="s">
        <v>243</v>
      </c>
      <c r="E2" s="5" t="s">
        <v>244</v>
      </c>
      <c r="F2" s="5" t="s">
        <v>244</v>
      </c>
      <c r="G2" s="5" t="s">
        <v>244</v>
      </c>
    </row>
    <row r="3" spans="1:7" ht="15.75">
      <c r="A3" s="12" t="s">
        <v>310</v>
      </c>
      <c r="C3" s="5"/>
      <c r="D3" s="5"/>
      <c r="E3" s="5"/>
      <c r="F3" s="6"/>
      <c r="G3" s="6"/>
    </row>
    <row r="4" spans="1:7">
      <c r="C4" s="5"/>
      <c r="D4" s="5"/>
      <c r="E4" s="5"/>
      <c r="F4" s="6"/>
      <c r="G4" s="6"/>
    </row>
    <row r="5" spans="1:7">
      <c r="A5" s="1" t="s">
        <v>268</v>
      </c>
      <c r="B5" t="s">
        <v>274</v>
      </c>
      <c r="C5" s="7">
        <v>0</v>
      </c>
      <c r="D5" s="6">
        <v>0</v>
      </c>
      <c r="E5" s="6">
        <v>0</v>
      </c>
      <c r="F5" s="6">
        <v>3679.62</v>
      </c>
      <c r="G5" s="6">
        <v>0</v>
      </c>
    </row>
    <row r="6" spans="1:7">
      <c r="A6" s="1" t="s">
        <v>273</v>
      </c>
      <c r="B6" t="s">
        <v>311</v>
      </c>
      <c r="C6" s="7">
        <v>71500</v>
      </c>
      <c r="D6" s="26">
        <v>0</v>
      </c>
      <c r="E6" s="26">
        <v>71547.240000000005</v>
      </c>
      <c r="F6" s="27">
        <v>69138.350000000006</v>
      </c>
      <c r="G6" s="27">
        <v>74455.09</v>
      </c>
    </row>
    <row r="7" spans="1:7" ht="15.75">
      <c r="C7" s="28">
        <f>C5+C6</f>
        <v>71500</v>
      </c>
      <c r="D7" s="28">
        <f>D5+D6</f>
        <v>0</v>
      </c>
      <c r="E7" s="28">
        <f>E5+E6</f>
        <v>71547.240000000005</v>
      </c>
      <c r="F7" s="28">
        <f>F5+F6</f>
        <v>72817.97</v>
      </c>
      <c r="G7" s="28">
        <f>G5+G6</f>
        <v>74455.09</v>
      </c>
    </row>
    <row r="8" spans="1:7">
      <c r="C8" s="5"/>
      <c r="D8" s="5"/>
      <c r="E8" s="5"/>
      <c r="F8" s="6"/>
      <c r="G8" s="6"/>
    </row>
    <row r="9" spans="1:7" ht="15.75">
      <c r="A9" s="20" t="s">
        <v>314</v>
      </c>
      <c r="B9" s="19" t="s">
        <v>315</v>
      </c>
      <c r="D9" s="6"/>
      <c r="E9" s="6"/>
      <c r="F9" s="6"/>
      <c r="G9" s="6"/>
    </row>
    <row r="10" spans="1:7" ht="15.75">
      <c r="A10" s="3"/>
      <c r="B10" s="4"/>
      <c r="D10" s="6"/>
      <c r="E10" s="6"/>
      <c r="F10" s="6"/>
      <c r="G10" s="6"/>
    </row>
    <row r="11" spans="1:7">
      <c r="A11" s="1" t="s">
        <v>1</v>
      </c>
      <c r="B11" t="s">
        <v>2</v>
      </c>
      <c r="C11" s="7">
        <v>137400.4</v>
      </c>
      <c r="D11" s="6">
        <v>133109</v>
      </c>
      <c r="E11" s="6">
        <v>131638.25</v>
      </c>
      <c r="F11" s="6">
        <v>129650.76</v>
      </c>
      <c r="G11" s="6">
        <v>162750.47</v>
      </c>
    </row>
    <row r="12" spans="1:7">
      <c r="A12" s="1" t="s">
        <v>5</v>
      </c>
      <c r="B12" t="s">
        <v>6</v>
      </c>
      <c r="C12" s="7">
        <v>5500</v>
      </c>
      <c r="D12" s="6">
        <v>2000</v>
      </c>
      <c r="E12" s="6">
        <v>3385.8</v>
      </c>
      <c r="F12" s="6">
        <v>2266.4899999999998</v>
      </c>
      <c r="G12" s="6">
        <v>2449.52</v>
      </c>
    </row>
    <row r="13" spans="1:7">
      <c r="A13" s="1" t="s">
        <v>7</v>
      </c>
      <c r="B13" t="s">
        <v>8</v>
      </c>
      <c r="C13" s="7">
        <v>0</v>
      </c>
      <c r="D13" s="6">
        <v>0</v>
      </c>
      <c r="E13" s="6">
        <v>2735.25</v>
      </c>
      <c r="F13" s="6">
        <v>0</v>
      </c>
      <c r="G13" s="6">
        <v>0</v>
      </c>
    </row>
    <row r="14" spans="1:7">
      <c r="A14" s="1" t="s">
        <v>9</v>
      </c>
      <c r="B14" t="s">
        <v>10</v>
      </c>
      <c r="C14" s="7">
        <v>0</v>
      </c>
      <c r="D14" s="6">
        <v>0</v>
      </c>
      <c r="E14" s="6">
        <v>1310.17</v>
      </c>
      <c r="F14" s="6">
        <v>381.49</v>
      </c>
      <c r="G14" s="6">
        <v>1083.45</v>
      </c>
    </row>
    <row r="15" spans="1:7">
      <c r="A15" s="1" t="s">
        <v>11</v>
      </c>
      <c r="B15" t="s">
        <v>12</v>
      </c>
      <c r="C15" s="7">
        <v>900</v>
      </c>
      <c r="D15" s="6">
        <v>1200</v>
      </c>
      <c r="E15" s="6">
        <v>900</v>
      </c>
      <c r="F15" s="6">
        <v>600</v>
      </c>
      <c r="G15" s="6">
        <v>600</v>
      </c>
    </row>
    <row r="16" spans="1:7">
      <c r="A16" s="1" t="s">
        <v>15</v>
      </c>
      <c r="B16" t="s">
        <v>16</v>
      </c>
      <c r="C16" s="7">
        <v>0</v>
      </c>
      <c r="D16" s="6">
        <v>0</v>
      </c>
      <c r="E16" s="6">
        <v>386.64</v>
      </c>
      <c r="F16" s="6">
        <v>635.46</v>
      </c>
      <c r="G16" s="6">
        <v>570.09</v>
      </c>
    </row>
    <row r="17" spans="1:7">
      <c r="A17" s="1" t="s">
        <v>21</v>
      </c>
      <c r="B17" t="s">
        <v>316</v>
      </c>
      <c r="C17" s="7">
        <v>0</v>
      </c>
      <c r="D17" s="6">
        <v>0</v>
      </c>
      <c r="E17" s="6">
        <v>0</v>
      </c>
      <c r="F17" s="6">
        <v>0</v>
      </c>
      <c r="G17" s="6">
        <v>0</v>
      </c>
    </row>
    <row r="18" spans="1:7">
      <c r="A18" s="1" t="s">
        <v>25</v>
      </c>
      <c r="B18" t="s">
        <v>317</v>
      </c>
      <c r="C18" s="7">
        <v>0</v>
      </c>
      <c r="D18" s="6">
        <v>0</v>
      </c>
      <c r="E18" s="6">
        <v>0</v>
      </c>
      <c r="F18" s="6">
        <v>0</v>
      </c>
      <c r="G18" s="6">
        <v>0</v>
      </c>
    </row>
    <row r="19" spans="1:7">
      <c r="A19" s="1" t="s">
        <v>27</v>
      </c>
      <c r="B19" t="s">
        <v>318</v>
      </c>
      <c r="C19" s="7">
        <v>1200</v>
      </c>
      <c r="D19" s="6">
        <v>0</v>
      </c>
      <c r="E19" s="6">
        <v>773.53</v>
      </c>
      <c r="F19" s="6">
        <v>915.2</v>
      </c>
      <c r="G19" s="6">
        <v>0</v>
      </c>
    </row>
    <row r="20" spans="1:7">
      <c r="A20" s="1" t="s">
        <v>29</v>
      </c>
      <c r="B20" t="s">
        <v>319</v>
      </c>
      <c r="C20" s="7">
        <v>0</v>
      </c>
      <c r="D20" s="6">
        <v>0</v>
      </c>
      <c r="E20" s="6">
        <v>34.75</v>
      </c>
      <c r="F20" s="6">
        <v>25.47</v>
      </c>
      <c r="G20" s="6">
        <v>21.98</v>
      </c>
    </row>
    <row r="21" spans="1:7">
      <c r="A21" s="1" t="s">
        <v>35</v>
      </c>
      <c r="B21" t="s">
        <v>320</v>
      </c>
      <c r="C21" s="7">
        <v>0</v>
      </c>
      <c r="D21" s="6">
        <v>0</v>
      </c>
      <c r="E21" s="6">
        <v>0</v>
      </c>
      <c r="F21" s="6">
        <v>0</v>
      </c>
      <c r="G21" s="6">
        <v>0</v>
      </c>
    </row>
    <row r="22" spans="1:7">
      <c r="A22" s="1" t="s">
        <v>36</v>
      </c>
      <c r="B22" t="s">
        <v>37</v>
      </c>
      <c r="C22" s="7">
        <v>8990.02</v>
      </c>
      <c r="D22" s="6">
        <v>8377</v>
      </c>
      <c r="E22" s="6">
        <v>8801.31</v>
      </c>
      <c r="F22" s="6">
        <v>7849.52</v>
      </c>
      <c r="G22" s="6">
        <v>10395.75</v>
      </c>
    </row>
    <row r="23" spans="1:7">
      <c r="A23" s="1" t="s">
        <v>38</v>
      </c>
      <c r="B23" t="s">
        <v>39</v>
      </c>
      <c r="C23" s="7">
        <v>2102.5100000000002</v>
      </c>
      <c r="D23" s="6">
        <v>1959</v>
      </c>
      <c r="E23" s="6">
        <v>2058.3000000000002</v>
      </c>
      <c r="F23" s="6">
        <v>1835.79</v>
      </c>
      <c r="G23" s="6">
        <v>2431.33</v>
      </c>
    </row>
    <row r="24" spans="1:7">
      <c r="A24" s="1" t="s">
        <v>40</v>
      </c>
      <c r="B24" t="s">
        <v>41</v>
      </c>
      <c r="C24" s="7">
        <v>12948.54</v>
      </c>
      <c r="D24" s="6">
        <v>12065</v>
      </c>
      <c r="E24" s="6">
        <v>12571.59</v>
      </c>
      <c r="F24" s="6">
        <v>11539.41</v>
      </c>
      <c r="G24" s="6">
        <v>13469.2</v>
      </c>
    </row>
    <row r="25" spans="1:7">
      <c r="A25" s="1" t="s">
        <v>42</v>
      </c>
      <c r="B25" t="s">
        <v>43</v>
      </c>
      <c r="C25" s="7">
        <v>48482.400000000001</v>
      </c>
      <c r="D25" s="6">
        <v>55209</v>
      </c>
      <c r="E25" s="6">
        <v>50491.8</v>
      </c>
      <c r="F25" s="6">
        <v>64261</v>
      </c>
      <c r="G25" s="6">
        <v>57648</v>
      </c>
    </row>
    <row r="26" spans="1:7">
      <c r="A26" s="1" t="s">
        <v>44</v>
      </c>
      <c r="B26" t="s">
        <v>45</v>
      </c>
      <c r="C26" s="7">
        <v>1933.92</v>
      </c>
      <c r="D26" s="6">
        <v>1916</v>
      </c>
      <c r="E26" s="6">
        <v>1824.48</v>
      </c>
      <c r="F26" s="6">
        <v>2139.36</v>
      </c>
      <c r="G26" s="6">
        <v>2357.88</v>
      </c>
    </row>
    <row r="27" spans="1:7">
      <c r="A27" s="1" t="s">
        <v>48</v>
      </c>
      <c r="B27" t="s">
        <v>49</v>
      </c>
      <c r="C27" s="7">
        <v>195.84</v>
      </c>
      <c r="D27" s="6">
        <v>196</v>
      </c>
      <c r="E27" s="6">
        <v>163.68</v>
      </c>
      <c r="F27" s="6">
        <v>258.32</v>
      </c>
      <c r="G27" s="6">
        <v>277.44</v>
      </c>
    </row>
    <row r="28" spans="1:7">
      <c r="A28" s="1" t="s">
        <v>50</v>
      </c>
      <c r="B28" t="s">
        <v>51</v>
      </c>
      <c r="C28" s="7">
        <v>106.63</v>
      </c>
      <c r="D28" s="6">
        <v>106</v>
      </c>
      <c r="E28" s="6">
        <v>113.92</v>
      </c>
      <c r="F28" s="6">
        <v>138.41</v>
      </c>
      <c r="G28" s="6">
        <v>195.01</v>
      </c>
    </row>
    <row r="29" spans="1:7">
      <c r="A29" s="1" t="s">
        <v>52</v>
      </c>
      <c r="B29" t="s">
        <v>321</v>
      </c>
      <c r="C29" s="7">
        <v>5154.78</v>
      </c>
      <c r="D29" s="6">
        <v>5529</v>
      </c>
      <c r="E29" s="6">
        <v>3800.61</v>
      </c>
      <c r="F29" s="6">
        <v>6724.46</v>
      </c>
      <c r="G29" s="6">
        <v>6972.28</v>
      </c>
    </row>
    <row r="30" spans="1:7">
      <c r="A30" s="1" t="s">
        <v>64</v>
      </c>
      <c r="B30" t="s">
        <v>65</v>
      </c>
      <c r="C30" s="7">
        <v>0</v>
      </c>
      <c r="D30" s="6">
        <v>0</v>
      </c>
      <c r="E30" s="6">
        <v>40</v>
      </c>
      <c r="F30" s="6">
        <v>0</v>
      </c>
      <c r="G30" s="6">
        <v>0</v>
      </c>
    </row>
    <row r="31" spans="1:7">
      <c r="A31" s="1" t="s">
        <v>66</v>
      </c>
      <c r="B31" t="s">
        <v>67</v>
      </c>
      <c r="C31" s="7">
        <v>0</v>
      </c>
      <c r="D31" s="6">
        <v>0</v>
      </c>
      <c r="E31" s="6">
        <v>0</v>
      </c>
      <c r="F31" s="6">
        <v>0</v>
      </c>
      <c r="G31" s="6">
        <v>0</v>
      </c>
    </row>
    <row r="32" spans="1:7">
      <c r="A32" s="1">
        <v>6416.02</v>
      </c>
      <c r="B32" t="s">
        <v>69</v>
      </c>
      <c r="C32" s="7">
        <v>0</v>
      </c>
      <c r="D32" s="7">
        <v>800</v>
      </c>
      <c r="E32" s="7">
        <v>0</v>
      </c>
      <c r="F32" s="7">
        <v>0</v>
      </c>
      <c r="G32" s="7">
        <v>0</v>
      </c>
    </row>
    <row r="33" spans="1:7" ht="15.75">
      <c r="A33" s="1"/>
      <c r="B33" s="9" t="s">
        <v>309</v>
      </c>
      <c r="C33" s="10">
        <f>SUM(C11:C32)</f>
        <v>224915.04</v>
      </c>
      <c r="D33" s="10">
        <f>SUM(D11:D32)</f>
        <v>222466</v>
      </c>
      <c r="E33" s="10">
        <f>SUM(E11:E32)</f>
        <v>221030.08000000002</v>
      </c>
      <c r="F33" s="10">
        <f>SUM(F11:F32)</f>
        <v>229221.13999999998</v>
      </c>
      <c r="G33" s="10">
        <f>SUM(G11:G32)</f>
        <v>261222.40000000002</v>
      </c>
    </row>
    <row r="34" spans="1:7">
      <c r="A34" s="1"/>
    </row>
    <row r="35" spans="1:7">
      <c r="A35" s="1" t="s">
        <v>70</v>
      </c>
      <c r="B35" t="s">
        <v>285</v>
      </c>
      <c r="C35" s="7">
        <v>0</v>
      </c>
      <c r="D35" s="17">
        <v>0</v>
      </c>
      <c r="E35" s="17">
        <v>0</v>
      </c>
      <c r="F35" s="17">
        <v>0</v>
      </c>
      <c r="G35" s="17">
        <v>0</v>
      </c>
    </row>
    <row r="36" spans="1:7">
      <c r="A36" s="1" t="s">
        <v>72</v>
      </c>
      <c r="B36" t="s">
        <v>73</v>
      </c>
      <c r="C36" s="7">
        <v>100</v>
      </c>
      <c r="D36" s="17">
        <v>250</v>
      </c>
      <c r="E36" s="17">
        <v>248</v>
      </c>
      <c r="F36" s="17">
        <v>0</v>
      </c>
      <c r="G36" s="17">
        <v>0</v>
      </c>
    </row>
    <row r="37" spans="1:7">
      <c r="A37" s="1" t="s">
        <v>74</v>
      </c>
      <c r="B37" t="s">
        <v>75</v>
      </c>
      <c r="C37" s="7">
        <v>0</v>
      </c>
      <c r="D37" s="17">
        <v>0</v>
      </c>
      <c r="E37" s="17">
        <v>0</v>
      </c>
      <c r="F37" s="17">
        <v>0</v>
      </c>
      <c r="G37" s="17">
        <v>0</v>
      </c>
    </row>
    <row r="38" spans="1:7">
      <c r="A38" s="1" t="s">
        <v>76</v>
      </c>
      <c r="B38" t="s">
        <v>322</v>
      </c>
      <c r="C38" s="7">
        <v>0</v>
      </c>
      <c r="D38" s="17">
        <v>0</v>
      </c>
      <c r="E38" s="17">
        <v>0</v>
      </c>
      <c r="F38" s="17">
        <v>0</v>
      </c>
      <c r="G38" s="17">
        <v>0</v>
      </c>
    </row>
    <row r="39" spans="1:7">
      <c r="A39" s="1" t="s">
        <v>90</v>
      </c>
      <c r="B39" t="s">
        <v>91</v>
      </c>
      <c r="C39" s="7">
        <f>66*12</f>
        <v>792</v>
      </c>
      <c r="D39" s="17">
        <v>400</v>
      </c>
      <c r="E39" s="17">
        <v>792</v>
      </c>
      <c r="F39" s="17">
        <v>792</v>
      </c>
      <c r="G39" s="17">
        <v>198</v>
      </c>
    </row>
    <row r="40" spans="1:7">
      <c r="A40" s="1" t="s">
        <v>94</v>
      </c>
      <c r="B40" t="s">
        <v>95</v>
      </c>
      <c r="C40" s="7">
        <v>0</v>
      </c>
      <c r="D40" s="17">
        <v>0</v>
      </c>
      <c r="E40" s="17">
        <v>0</v>
      </c>
      <c r="F40" s="17">
        <v>0</v>
      </c>
      <c r="G40" s="17">
        <v>0</v>
      </c>
    </row>
    <row r="41" spans="1:7">
      <c r="A41" s="1" t="s">
        <v>114</v>
      </c>
      <c r="B41" t="s">
        <v>323</v>
      </c>
      <c r="C41" s="7">
        <v>0</v>
      </c>
      <c r="D41" s="17">
        <v>0</v>
      </c>
      <c r="E41" s="17">
        <v>0</v>
      </c>
      <c r="F41" s="17">
        <v>0</v>
      </c>
      <c r="G41" s="17">
        <v>0</v>
      </c>
    </row>
    <row r="42" spans="1:7">
      <c r="A42" s="1" t="s">
        <v>118</v>
      </c>
      <c r="B42" t="s">
        <v>119</v>
      </c>
      <c r="C42" s="7">
        <v>50</v>
      </c>
      <c r="D42" s="17">
        <v>0</v>
      </c>
      <c r="E42" s="17">
        <v>37</v>
      </c>
      <c r="F42" s="17">
        <v>42</v>
      </c>
      <c r="G42" s="17">
        <v>0</v>
      </c>
    </row>
    <row r="43" spans="1:7">
      <c r="A43" s="1" t="s">
        <v>126</v>
      </c>
      <c r="B43" t="s">
        <v>324</v>
      </c>
      <c r="C43" s="7">
        <v>0</v>
      </c>
      <c r="D43" s="17">
        <v>500</v>
      </c>
      <c r="E43" s="17">
        <v>0</v>
      </c>
      <c r="F43" s="17">
        <v>0</v>
      </c>
      <c r="G43" s="17">
        <v>0</v>
      </c>
    </row>
    <row r="44" spans="1:7">
      <c r="A44" s="1" t="s">
        <v>134</v>
      </c>
      <c r="B44" t="s">
        <v>135</v>
      </c>
      <c r="C44" s="7">
        <v>200</v>
      </c>
      <c r="D44" s="17">
        <v>0</v>
      </c>
      <c r="E44" s="17">
        <v>0</v>
      </c>
      <c r="F44" s="17">
        <v>543.75</v>
      </c>
      <c r="G44" s="17">
        <v>0</v>
      </c>
    </row>
    <row r="45" spans="1:7">
      <c r="A45" s="1" t="s">
        <v>148</v>
      </c>
      <c r="B45" t="s">
        <v>149</v>
      </c>
      <c r="C45" s="7">
        <v>0</v>
      </c>
      <c r="D45" s="17">
        <v>0</v>
      </c>
      <c r="E45" s="17">
        <v>0</v>
      </c>
      <c r="F45" s="17">
        <v>0</v>
      </c>
      <c r="G45" s="17">
        <v>37</v>
      </c>
    </row>
    <row r="46" spans="1:7">
      <c r="A46" s="1" t="s">
        <v>162</v>
      </c>
      <c r="B46" t="s">
        <v>163</v>
      </c>
      <c r="C46" s="7">
        <v>0</v>
      </c>
      <c r="D46" s="17">
        <v>0</v>
      </c>
      <c r="E46" s="17">
        <v>0</v>
      </c>
      <c r="F46" s="17">
        <v>0</v>
      </c>
      <c r="G46" s="17">
        <v>0</v>
      </c>
    </row>
    <row r="47" spans="1:7">
      <c r="A47" s="1" t="s">
        <v>168</v>
      </c>
      <c r="B47" t="s">
        <v>169</v>
      </c>
      <c r="C47" s="7">
        <v>100</v>
      </c>
      <c r="D47" s="17">
        <v>200</v>
      </c>
      <c r="E47" s="17">
        <v>49.06</v>
      </c>
      <c r="F47" s="17">
        <v>0</v>
      </c>
      <c r="G47" s="17">
        <v>455.92</v>
      </c>
    </row>
    <row r="48" spans="1:7">
      <c r="A48" s="1" t="s">
        <v>289</v>
      </c>
      <c r="B48" t="s">
        <v>298</v>
      </c>
      <c r="C48" s="7">
        <v>0</v>
      </c>
      <c r="D48" s="17">
        <v>0</v>
      </c>
      <c r="E48" s="17">
        <v>0</v>
      </c>
      <c r="F48" s="17">
        <v>109.99</v>
      </c>
      <c r="G48" s="17">
        <v>-338.14</v>
      </c>
    </row>
    <row r="49" spans="1:7">
      <c r="A49" s="1" t="s">
        <v>170</v>
      </c>
      <c r="B49" t="s">
        <v>171</v>
      </c>
      <c r="C49" s="7">
        <v>1200</v>
      </c>
      <c r="D49" s="17">
        <v>4000</v>
      </c>
      <c r="E49" s="17">
        <v>406.35</v>
      </c>
      <c r="F49" s="17">
        <v>2080.0100000000002</v>
      </c>
      <c r="G49" s="17">
        <v>1126.75</v>
      </c>
    </row>
    <row r="50" spans="1:7">
      <c r="A50" s="1" t="s">
        <v>174</v>
      </c>
      <c r="B50" t="s">
        <v>325</v>
      </c>
      <c r="C50" s="7">
        <v>100</v>
      </c>
      <c r="D50" s="17">
        <v>1000</v>
      </c>
      <c r="E50" s="17">
        <v>75.48</v>
      </c>
      <c r="F50" s="17">
        <v>34.97</v>
      </c>
      <c r="G50" s="17">
        <v>0</v>
      </c>
    </row>
    <row r="51" spans="1:7">
      <c r="A51" s="1" t="s">
        <v>176</v>
      </c>
      <c r="B51" t="s">
        <v>177</v>
      </c>
      <c r="C51" s="7">
        <v>50</v>
      </c>
      <c r="D51" s="17">
        <v>100</v>
      </c>
      <c r="E51" s="17">
        <v>14.33</v>
      </c>
      <c r="F51" s="17">
        <v>46.13</v>
      </c>
      <c r="G51" s="17">
        <v>0</v>
      </c>
    </row>
    <row r="52" spans="1:7">
      <c r="A52" s="1" t="s">
        <v>180</v>
      </c>
      <c r="B52" t="s">
        <v>181</v>
      </c>
      <c r="C52" s="7">
        <v>150</v>
      </c>
      <c r="D52" s="17">
        <v>0</v>
      </c>
      <c r="E52" s="17">
        <v>495</v>
      </c>
      <c r="F52" s="17">
        <v>0</v>
      </c>
      <c r="G52" s="17">
        <v>0</v>
      </c>
    </row>
    <row r="53" spans="1:7">
      <c r="A53" s="1" t="s">
        <v>182</v>
      </c>
      <c r="B53" t="s">
        <v>326</v>
      </c>
      <c r="C53" s="7">
        <v>0</v>
      </c>
      <c r="D53" s="17">
        <v>0</v>
      </c>
      <c r="E53" s="17">
        <v>0</v>
      </c>
      <c r="F53" s="17">
        <v>0</v>
      </c>
      <c r="G53" s="17">
        <v>0</v>
      </c>
    </row>
    <row r="54" spans="1:7">
      <c r="A54" s="1" t="s">
        <v>186</v>
      </c>
      <c r="B54" t="s">
        <v>187</v>
      </c>
      <c r="C54" s="7">
        <v>500</v>
      </c>
      <c r="D54" s="17">
        <v>500</v>
      </c>
      <c r="E54" s="17">
        <v>568.29</v>
      </c>
      <c r="F54" s="17">
        <v>0</v>
      </c>
      <c r="G54" s="17">
        <v>0</v>
      </c>
    </row>
    <row r="55" spans="1:7">
      <c r="A55" s="1" t="s">
        <v>188</v>
      </c>
      <c r="B55" t="s">
        <v>189</v>
      </c>
      <c r="C55" s="7">
        <v>0</v>
      </c>
      <c r="D55" s="17">
        <v>0</v>
      </c>
      <c r="E55" s="17">
        <v>0</v>
      </c>
      <c r="F55" s="17">
        <v>0</v>
      </c>
      <c r="G55" s="17">
        <v>0</v>
      </c>
    </row>
    <row r="56" spans="1:7">
      <c r="A56" s="1" t="s">
        <v>192</v>
      </c>
      <c r="B56" t="s">
        <v>327</v>
      </c>
      <c r="C56" s="7">
        <v>0</v>
      </c>
      <c r="D56" s="17">
        <v>0</v>
      </c>
      <c r="E56" s="17">
        <v>0</v>
      </c>
      <c r="F56" s="17">
        <v>0</v>
      </c>
      <c r="G56" s="17">
        <v>1148.26</v>
      </c>
    </row>
    <row r="57" spans="1:7">
      <c r="A57" s="1" t="s">
        <v>202</v>
      </c>
      <c r="B57" t="s">
        <v>203</v>
      </c>
      <c r="C57" s="7">
        <v>100</v>
      </c>
      <c r="D57" s="17">
        <v>600</v>
      </c>
      <c r="E57" s="17">
        <v>0</v>
      </c>
      <c r="F57" s="17">
        <v>108.69</v>
      </c>
      <c r="G57" s="17">
        <v>0</v>
      </c>
    </row>
    <row r="58" spans="1:7">
      <c r="A58" s="1" t="s">
        <v>204</v>
      </c>
      <c r="B58" t="s">
        <v>205</v>
      </c>
      <c r="C58" s="7">
        <v>500</v>
      </c>
      <c r="D58" s="17">
        <v>2000</v>
      </c>
      <c r="E58" s="17">
        <v>747.18</v>
      </c>
      <c r="F58" s="17">
        <v>425.01</v>
      </c>
      <c r="G58" s="17">
        <v>115.72</v>
      </c>
    </row>
    <row r="59" spans="1:7">
      <c r="A59" s="1" t="s">
        <v>212</v>
      </c>
      <c r="B59" t="s">
        <v>213</v>
      </c>
      <c r="C59" s="7">
        <v>0</v>
      </c>
      <c r="D59" s="17">
        <v>0</v>
      </c>
      <c r="E59" s="17">
        <v>0</v>
      </c>
      <c r="F59" s="17">
        <v>0</v>
      </c>
      <c r="G59" s="17">
        <v>0</v>
      </c>
    </row>
    <row r="60" spans="1:7">
      <c r="A60" s="1" t="s">
        <v>214</v>
      </c>
      <c r="B60" t="s">
        <v>328</v>
      </c>
      <c r="C60" s="7">
        <v>160</v>
      </c>
      <c r="D60" s="17">
        <v>300</v>
      </c>
      <c r="E60" s="17">
        <v>159.65</v>
      </c>
      <c r="F60" s="17">
        <v>125</v>
      </c>
      <c r="G60" s="17">
        <v>125</v>
      </c>
    </row>
    <row r="61" spans="1:7">
      <c r="A61" s="1" t="s">
        <v>222</v>
      </c>
      <c r="B61" t="s">
        <v>223</v>
      </c>
      <c r="C61" s="7">
        <v>0</v>
      </c>
      <c r="D61" s="17">
        <v>1000</v>
      </c>
      <c r="E61" s="17">
        <v>0</v>
      </c>
      <c r="F61" s="17">
        <v>0</v>
      </c>
      <c r="G61" s="17">
        <v>99.6</v>
      </c>
    </row>
    <row r="62" spans="1:7">
      <c r="A62" s="1" t="s">
        <v>224</v>
      </c>
      <c r="B62" t="s">
        <v>301</v>
      </c>
      <c r="C62" s="7">
        <v>0</v>
      </c>
      <c r="D62" s="17">
        <v>0</v>
      </c>
      <c r="E62" s="17">
        <v>9</v>
      </c>
      <c r="F62" s="17">
        <v>0</v>
      </c>
      <c r="G62" s="17">
        <v>0</v>
      </c>
    </row>
    <row r="63" spans="1:7">
      <c r="A63" s="1" t="s">
        <v>236</v>
      </c>
      <c r="B63" t="s">
        <v>237</v>
      </c>
      <c r="C63" s="7">
        <v>0</v>
      </c>
      <c r="D63" s="18">
        <v>0</v>
      </c>
      <c r="E63" s="18">
        <v>0</v>
      </c>
      <c r="F63" s="18">
        <v>0</v>
      </c>
      <c r="G63" s="18">
        <v>0</v>
      </c>
    </row>
    <row r="64" spans="1:7" ht="15.75">
      <c r="A64" s="1"/>
      <c r="B64" s="9" t="s">
        <v>252</v>
      </c>
      <c r="C64" s="10">
        <f>SUM(C35:C63)</f>
        <v>4002</v>
      </c>
      <c r="D64" s="10">
        <f>SUM(D35:D63)</f>
        <v>10850</v>
      </c>
      <c r="E64" s="10">
        <f>SUM(E35:E63)</f>
        <v>3601.3399999999997</v>
      </c>
      <c r="F64" s="10">
        <f>SUM(F35:F63)</f>
        <v>4307.55</v>
      </c>
      <c r="G64" s="10">
        <f>SUM(G35:G63)</f>
        <v>2968.1099999999997</v>
      </c>
    </row>
    <row r="65" spans="1:7">
      <c r="A65" s="1"/>
    </row>
    <row r="66" spans="1:7" ht="15.75">
      <c r="A66" s="1"/>
      <c r="B66" s="9" t="s">
        <v>329</v>
      </c>
      <c r="C66" s="10">
        <f>C64+C33</f>
        <v>228917.04</v>
      </c>
      <c r="D66" s="10">
        <f>D64+D33</f>
        <v>233316</v>
      </c>
      <c r="E66" s="10">
        <f>E64+E33</f>
        <v>224631.42</v>
      </c>
      <c r="F66" s="10">
        <f>F64+F33</f>
        <v>233528.68999999997</v>
      </c>
      <c r="G66" s="10">
        <f>G64+G33</f>
        <v>264190.51</v>
      </c>
    </row>
    <row r="67" spans="1:7">
      <c r="A67" s="1"/>
    </row>
    <row r="68" spans="1:7">
      <c r="A68" s="1"/>
    </row>
    <row r="69" spans="1:7">
      <c r="A69" s="1"/>
    </row>
    <row r="70" spans="1:7">
      <c r="A70" s="1"/>
    </row>
    <row r="71" spans="1:7">
      <c r="A71" s="1"/>
    </row>
    <row r="72" spans="1:7">
      <c r="A72" s="1"/>
    </row>
    <row r="73" spans="1:7">
      <c r="A73" s="1"/>
    </row>
    <row r="74" spans="1:7">
      <c r="A74" s="1"/>
    </row>
    <row r="75" spans="1:7">
      <c r="A75" s="1"/>
    </row>
    <row r="76" spans="1:7">
      <c r="A76" s="1"/>
    </row>
    <row r="77" spans="1:7">
      <c r="A77" s="1"/>
    </row>
    <row r="78" spans="1:7">
      <c r="A78" s="1"/>
    </row>
    <row r="79" spans="1:7">
      <c r="A79" s="1"/>
    </row>
    <row r="80" spans="1:7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  <row r="237" spans="1:1">
      <c r="A237" s="1"/>
    </row>
    <row r="238" spans="1:1">
      <c r="A238" s="1"/>
    </row>
    <row r="239" spans="1:1">
      <c r="A239" s="1"/>
    </row>
    <row r="240" spans="1:1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</sheetData>
  <phoneticPr fontId="0" type="noConversion"/>
  <pageMargins left="0.7" right="0.7" top="0.75" bottom="0.75" header="0.3" footer="0.3"/>
  <pageSetup scale="85" fitToHeight="0" orientation="portrait" cellComments="asDisplayed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29"/>
  <sheetViews>
    <sheetView workbookViewId="0">
      <selection activeCell="B4" sqref="B4"/>
    </sheetView>
  </sheetViews>
  <sheetFormatPr defaultRowHeight="15"/>
  <cols>
    <col min="1" max="1" width="10.85546875" bestFit="1" customWidth="1"/>
    <col min="2" max="2" width="32.28515625" customWidth="1"/>
    <col min="3" max="3" width="12.42578125" style="6" bestFit="1" customWidth="1"/>
    <col min="4" max="7" width="12.42578125" bestFit="1" customWidth="1"/>
    <col min="8" max="8" width="3.28515625" customWidth="1"/>
  </cols>
  <sheetData>
    <row r="1" spans="1:7">
      <c r="C1" s="5" t="s">
        <v>248</v>
      </c>
      <c r="D1" s="5" t="s">
        <v>245</v>
      </c>
      <c r="E1" s="5" t="s">
        <v>242</v>
      </c>
      <c r="F1" s="5" t="s">
        <v>251</v>
      </c>
      <c r="G1" s="5" t="s">
        <v>400</v>
      </c>
    </row>
    <row r="2" spans="1:7">
      <c r="C2" s="5" t="s">
        <v>243</v>
      </c>
      <c r="D2" s="5" t="s">
        <v>243</v>
      </c>
      <c r="E2" s="5" t="s">
        <v>244</v>
      </c>
      <c r="F2" s="5" t="s">
        <v>244</v>
      </c>
      <c r="G2" s="5" t="s">
        <v>244</v>
      </c>
    </row>
    <row r="3" spans="1:7">
      <c r="C3" s="5"/>
      <c r="D3" s="5"/>
      <c r="E3" s="5"/>
      <c r="F3" s="6"/>
    </row>
    <row r="4" spans="1:7" ht="15.75">
      <c r="A4" s="20" t="s">
        <v>331</v>
      </c>
      <c r="B4" s="19" t="s">
        <v>332</v>
      </c>
      <c r="D4" s="6"/>
      <c r="E4" s="6"/>
      <c r="F4" s="6"/>
    </row>
    <row r="5" spans="1:7" ht="15.75">
      <c r="A5" s="3"/>
      <c r="B5" s="4"/>
      <c r="D5" s="6"/>
      <c r="E5" s="6"/>
      <c r="F5" s="6"/>
    </row>
    <row r="6" spans="1:7">
      <c r="A6" s="1" t="s">
        <v>1</v>
      </c>
      <c r="B6" t="s">
        <v>2</v>
      </c>
      <c r="C6" s="7">
        <v>49072.18</v>
      </c>
      <c r="D6" s="6">
        <v>47750</v>
      </c>
      <c r="E6" s="6">
        <v>47929.919999999998</v>
      </c>
      <c r="F6" s="6">
        <v>68787.839999999997</v>
      </c>
      <c r="G6" s="6">
        <v>66779.11</v>
      </c>
    </row>
    <row r="7" spans="1:7">
      <c r="A7" s="1" t="s">
        <v>5</v>
      </c>
      <c r="B7" t="s">
        <v>6</v>
      </c>
      <c r="C7" s="7">
        <v>0</v>
      </c>
      <c r="D7" s="6">
        <v>0</v>
      </c>
      <c r="E7" s="6">
        <v>2879.05</v>
      </c>
      <c r="F7" s="6">
        <v>504.64</v>
      </c>
      <c r="G7" s="6">
        <v>926.71</v>
      </c>
    </row>
    <row r="8" spans="1:7">
      <c r="A8" s="1" t="s">
        <v>7</v>
      </c>
      <c r="B8" t="s">
        <v>8</v>
      </c>
      <c r="C8" s="7">
        <v>0</v>
      </c>
      <c r="D8" s="6">
        <v>0</v>
      </c>
      <c r="E8" s="6">
        <v>1750.05</v>
      </c>
      <c r="F8" s="6">
        <v>650.6</v>
      </c>
      <c r="G8" s="6">
        <v>131.69999999999999</v>
      </c>
    </row>
    <row r="9" spans="1:7">
      <c r="A9" s="1" t="s">
        <v>9</v>
      </c>
      <c r="B9" t="s">
        <v>10</v>
      </c>
      <c r="C9" s="7">
        <v>0</v>
      </c>
      <c r="D9" s="6">
        <v>0</v>
      </c>
      <c r="E9" s="6">
        <v>1182.72</v>
      </c>
      <c r="F9" s="6">
        <v>832.9</v>
      </c>
      <c r="G9" s="6">
        <v>124.24</v>
      </c>
    </row>
    <row r="10" spans="1:7">
      <c r="A10" s="1" t="s">
        <v>11</v>
      </c>
      <c r="B10" t="s">
        <v>12</v>
      </c>
      <c r="C10" s="7">
        <v>0</v>
      </c>
      <c r="D10" s="6">
        <v>0</v>
      </c>
      <c r="E10" s="6">
        <v>300</v>
      </c>
      <c r="F10" s="6">
        <v>150</v>
      </c>
      <c r="G10" s="6">
        <v>150</v>
      </c>
    </row>
    <row r="11" spans="1:7">
      <c r="A11" s="1" t="s">
        <v>15</v>
      </c>
      <c r="B11" t="s">
        <v>16</v>
      </c>
      <c r="C11" s="7">
        <v>0</v>
      </c>
      <c r="D11" s="6">
        <v>0</v>
      </c>
      <c r="E11" s="6">
        <v>206.85</v>
      </c>
      <c r="F11" s="6">
        <v>216.72</v>
      </c>
      <c r="G11" s="6">
        <v>159.74</v>
      </c>
    </row>
    <row r="12" spans="1:7">
      <c r="A12" s="1" t="s">
        <v>27</v>
      </c>
      <c r="B12" t="s">
        <v>318</v>
      </c>
      <c r="C12" s="7">
        <v>0</v>
      </c>
      <c r="D12" s="6">
        <v>0</v>
      </c>
      <c r="E12" s="6">
        <v>72</v>
      </c>
      <c r="F12" s="6">
        <v>1510.08</v>
      </c>
      <c r="G12" s="6">
        <v>0</v>
      </c>
    </row>
    <row r="13" spans="1:7">
      <c r="A13" s="1" t="s">
        <v>29</v>
      </c>
      <c r="B13" t="s">
        <v>319</v>
      </c>
      <c r="C13" s="7">
        <v>0</v>
      </c>
      <c r="D13" s="6">
        <v>0</v>
      </c>
      <c r="E13" s="6">
        <v>15.3</v>
      </c>
      <c r="F13" s="6">
        <v>12.3</v>
      </c>
      <c r="G13" s="6">
        <v>5.62</v>
      </c>
    </row>
    <row r="14" spans="1:7">
      <c r="A14" s="1" t="s">
        <v>35</v>
      </c>
      <c r="B14" t="s">
        <v>320</v>
      </c>
      <c r="C14" s="7">
        <v>0</v>
      </c>
      <c r="D14" s="6">
        <v>0</v>
      </c>
      <c r="E14" s="6">
        <v>0</v>
      </c>
      <c r="F14" s="6">
        <v>0</v>
      </c>
      <c r="G14" s="6">
        <v>0</v>
      </c>
    </row>
    <row r="15" spans="1:7">
      <c r="A15" s="1" t="s">
        <v>333</v>
      </c>
      <c r="B15" t="s">
        <v>334</v>
      </c>
      <c r="C15" s="7">
        <v>0</v>
      </c>
      <c r="D15" s="6">
        <v>0</v>
      </c>
      <c r="E15" s="6">
        <v>156</v>
      </c>
      <c r="F15" s="6">
        <v>151.5</v>
      </c>
      <c r="G15" s="6">
        <v>200.23</v>
      </c>
    </row>
    <row r="16" spans="1:7">
      <c r="A16" s="1" t="s">
        <v>36</v>
      </c>
      <c r="B16" t="s">
        <v>37</v>
      </c>
      <c r="C16" s="7">
        <v>3042.47</v>
      </c>
      <c r="D16" s="6">
        <v>2961</v>
      </c>
      <c r="E16" s="6">
        <v>3416.19</v>
      </c>
      <c r="F16" s="6">
        <v>4375.67</v>
      </c>
      <c r="G16" s="6">
        <v>4266.55</v>
      </c>
    </row>
    <row r="17" spans="1:7">
      <c r="A17" s="1" t="s">
        <v>38</v>
      </c>
      <c r="B17" t="s">
        <v>39</v>
      </c>
      <c r="C17" s="7">
        <v>711.55</v>
      </c>
      <c r="D17" s="6">
        <v>692</v>
      </c>
      <c r="E17" s="6">
        <v>798.84</v>
      </c>
      <c r="F17" s="6">
        <v>1023.22</v>
      </c>
      <c r="G17" s="6">
        <v>997.67</v>
      </c>
    </row>
    <row r="18" spans="1:7">
      <c r="A18" s="1" t="s">
        <v>40</v>
      </c>
      <c r="B18" t="s">
        <v>41</v>
      </c>
      <c r="C18" s="7">
        <v>4382.1499999999996</v>
      </c>
      <c r="D18" s="6">
        <v>4264</v>
      </c>
      <c r="E18" s="6">
        <v>4847.51</v>
      </c>
      <c r="F18" s="6">
        <v>6188.18</v>
      </c>
      <c r="G18" s="6">
        <v>5513.3</v>
      </c>
    </row>
    <row r="19" spans="1:7">
      <c r="A19" s="1" t="s">
        <v>42</v>
      </c>
      <c r="B19" t="s">
        <v>43</v>
      </c>
      <c r="C19" s="7">
        <v>14886</v>
      </c>
      <c r="D19" s="6">
        <v>24276</v>
      </c>
      <c r="E19" s="6">
        <v>21840</v>
      </c>
      <c r="F19" s="6">
        <v>28648.2</v>
      </c>
      <c r="G19" s="6">
        <v>22550.52</v>
      </c>
    </row>
    <row r="20" spans="1:7">
      <c r="A20" s="1" t="s">
        <v>44</v>
      </c>
      <c r="B20" t="s">
        <v>45</v>
      </c>
      <c r="C20" s="7">
        <v>805.8</v>
      </c>
      <c r="D20" s="6">
        <v>806</v>
      </c>
      <c r="E20" s="6">
        <v>760.08</v>
      </c>
      <c r="F20" s="6">
        <v>953.76</v>
      </c>
      <c r="G20" s="6">
        <v>922.2</v>
      </c>
    </row>
    <row r="21" spans="1:7">
      <c r="A21" s="1" t="s">
        <v>48</v>
      </c>
      <c r="B21" t="s">
        <v>49</v>
      </c>
      <c r="C21" s="7">
        <v>81.599999999999994</v>
      </c>
      <c r="D21" s="6">
        <v>82</v>
      </c>
      <c r="E21" s="6">
        <v>74.400000000000006</v>
      </c>
      <c r="F21" s="6">
        <v>108.48</v>
      </c>
      <c r="G21" s="6">
        <v>108.48</v>
      </c>
    </row>
    <row r="22" spans="1:7">
      <c r="A22" s="1" t="s">
        <v>50</v>
      </c>
      <c r="B22" t="s">
        <v>51</v>
      </c>
      <c r="C22" s="7">
        <v>110</v>
      </c>
      <c r="D22" s="6">
        <v>0</v>
      </c>
      <c r="E22" s="6">
        <v>110.04</v>
      </c>
      <c r="F22" s="6">
        <v>106.86</v>
      </c>
      <c r="G22" s="6">
        <v>104.94</v>
      </c>
    </row>
    <row r="23" spans="1:7">
      <c r="A23" s="1" t="s">
        <v>52</v>
      </c>
      <c r="B23" t="s">
        <v>321</v>
      </c>
      <c r="C23" s="7">
        <v>2797.11</v>
      </c>
      <c r="D23" s="7">
        <v>2051</v>
      </c>
      <c r="E23" s="7">
        <v>1993.54</v>
      </c>
      <c r="F23" s="7">
        <v>5006.49</v>
      </c>
      <c r="G23" s="7">
        <v>3102.43</v>
      </c>
    </row>
    <row r="24" spans="1:7" ht="15.75">
      <c r="A24" s="1"/>
      <c r="B24" s="9" t="s">
        <v>309</v>
      </c>
      <c r="C24" s="10">
        <f>SUM(C6:C23)</f>
        <v>75888.860000000015</v>
      </c>
      <c r="D24" s="10">
        <f>SUM(D6:D23)</f>
        <v>82882</v>
      </c>
      <c r="E24" s="10">
        <f>SUM(E6:E23)</f>
        <v>88332.489999999991</v>
      </c>
      <c r="F24" s="10">
        <f>SUM(F6:F23)</f>
        <v>119227.43999999999</v>
      </c>
      <c r="G24" s="10">
        <f>SUM(G6:G23)</f>
        <v>106043.44</v>
      </c>
    </row>
    <row r="25" spans="1:7">
      <c r="A25" s="1"/>
    </row>
    <row r="26" spans="1:7">
      <c r="A26" s="1" t="s">
        <v>90</v>
      </c>
      <c r="B26" t="s">
        <v>91</v>
      </c>
      <c r="C26" s="7">
        <v>360</v>
      </c>
      <c r="D26" s="17">
        <v>500</v>
      </c>
      <c r="E26" s="17">
        <v>360</v>
      </c>
      <c r="F26" s="17">
        <v>360</v>
      </c>
      <c r="G26" s="17">
        <v>90</v>
      </c>
    </row>
    <row r="27" spans="1:7">
      <c r="A27" s="1" t="s">
        <v>114</v>
      </c>
      <c r="B27" t="s">
        <v>323</v>
      </c>
      <c r="C27" s="30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>
      <c r="A28" s="1" t="s">
        <v>144</v>
      </c>
      <c r="B28" t="s">
        <v>145</v>
      </c>
      <c r="C28" s="30">
        <v>10000</v>
      </c>
      <c r="D28" s="17">
        <v>10000</v>
      </c>
      <c r="E28" s="17">
        <v>9050</v>
      </c>
      <c r="F28" s="17">
        <v>12215</v>
      </c>
      <c r="G28" s="17">
        <v>700</v>
      </c>
    </row>
    <row r="29" spans="1:7">
      <c r="A29" s="1" t="s">
        <v>148</v>
      </c>
      <c r="B29" t="s">
        <v>149</v>
      </c>
      <c r="C29" s="30">
        <v>48750</v>
      </c>
      <c r="D29" s="17"/>
      <c r="E29" s="17"/>
      <c r="F29" s="17"/>
      <c r="G29" s="17"/>
    </row>
    <row r="30" spans="1:7">
      <c r="A30" s="1" t="s">
        <v>335</v>
      </c>
      <c r="B30" t="s">
        <v>187</v>
      </c>
      <c r="C30" s="30">
        <v>250</v>
      </c>
      <c r="D30" s="18">
        <v>250</v>
      </c>
      <c r="E30" s="18">
        <v>250</v>
      </c>
      <c r="F30" s="18">
        <v>250</v>
      </c>
      <c r="G30" s="18">
        <v>250</v>
      </c>
    </row>
    <row r="31" spans="1:7" ht="15.75">
      <c r="A31" s="1"/>
      <c r="B31" s="9" t="s">
        <v>252</v>
      </c>
      <c r="C31" s="10">
        <f>SUM(C26:C30)</f>
        <v>59360</v>
      </c>
      <c r="D31" s="10">
        <f>SUM(D26:D30)</f>
        <v>10750</v>
      </c>
      <c r="E31" s="10">
        <f>SUM(E26:E30)</f>
        <v>9660</v>
      </c>
      <c r="F31" s="10">
        <f>SUM(F26:F30)</f>
        <v>12825</v>
      </c>
      <c r="G31" s="10">
        <f>SUM(G26:G30)</f>
        <v>1040</v>
      </c>
    </row>
    <row r="32" spans="1:7">
      <c r="A32" s="1"/>
    </row>
    <row r="33" spans="1:7" ht="15.75">
      <c r="A33" s="1"/>
      <c r="B33" s="9" t="s">
        <v>329</v>
      </c>
      <c r="C33" s="10">
        <f>C31+C24</f>
        <v>135248.86000000002</v>
      </c>
      <c r="D33" s="10">
        <f>D31+D24</f>
        <v>93632</v>
      </c>
      <c r="E33" s="10">
        <f>E31+E24</f>
        <v>97992.489999999991</v>
      </c>
      <c r="F33" s="10">
        <f>F31+F24</f>
        <v>132052.44</v>
      </c>
      <c r="G33" s="10">
        <f>G31+G24</f>
        <v>107083.44</v>
      </c>
    </row>
    <row r="34" spans="1:7">
      <c r="A34" s="1"/>
    </row>
    <row r="35" spans="1:7">
      <c r="A35" s="1"/>
    </row>
    <row r="36" spans="1:7">
      <c r="A36" s="1"/>
    </row>
    <row r="37" spans="1:7">
      <c r="A37" s="1"/>
    </row>
    <row r="38" spans="1:7">
      <c r="A38" s="1"/>
    </row>
    <row r="39" spans="1:7">
      <c r="A39" s="1"/>
    </row>
    <row r="40" spans="1:7">
      <c r="A40" s="1"/>
    </row>
    <row r="41" spans="1:7">
      <c r="A41" s="1"/>
    </row>
    <row r="42" spans="1:7">
      <c r="A42" s="1"/>
    </row>
    <row r="43" spans="1:7">
      <c r="A43" s="1"/>
    </row>
    <row r="44" spans="1:7">
      <c r="A44" s="1"/>
    </row>
    <row r="45" spans="1:7">
      <c r="A45" s="1"/>
    </row>
    <row r="46" spans="1:7">
      <c r="A46" s="1"/>
    </row>
    <row r="47" spans="1:7">
      <c r="A47" s="1"/>
    </row>
    <row r="48" spans="1:7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</sheetData>
  <phoneticPr fontId="0" type="noConversion"/>
  <pageMargins left="0.7" right="0.7" top="0.75" bottom="0.75" header="0.3" footer="0.3"/>
  <pageSetup scale="85" fitToHeight="0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10</vt:i4>
      </vt:variant>
    </vt:vector>
  </HeadingPairs>
  <TitlesOfParts>
    <vt:vector size="27" baseType="lpstr">
      <vt:lpstr>Agenda</vt:lpstr>
      <vt:lpstr>RUTF Narrative</vt:lpstr>
      <vt:lpstr>RUTF-Financial Summary</vt:lpstr>
      <vt:lpstr>525 Traffic Signal Ops</vt:lpstr>
      <vt:lpstr>511 Public Works</vt:lpstr>
      <vt:lpstr>521 Street Mtn</vt:lpstr>
      <vt:lpstr>523 Snow Removal</vt:lpstr>
      <vt:lpstr>526 Fleet Mtn</vt:lpstr>
      <vt:lpstr>527 ROW Mtn</vt:lpstr>
      <vt:lpstr>528 Bridges</vt:lpstr>
      <vt:lpstr>529 CapitalProj</vt:lpstr>
      <vt:lpstr>Transit Narrative</vt:lpstr>
      <vt:lpstr>Transit Financial</vt:lpstr>
      <vt:lpstr>Marina-Building Narrative</vt:lpstr>
      <vt:lpstr>Marina</vt:lpstr>
      <vt:lpstr>Amenities Bldg</vt:lpstr>
      <vt:lpstr>GF Add'l Revenue Options</vt:lpstr>
      <vt:lpstr>'511 Public Works'!Print_Area</vt:lpstr>
      <vt:lpstr>'521 Street Mtn'!Print_Area</vt:lpstr>
      <vt:lpstr>'526 Fleet Mtn'!Print_Area</vt:lpstr>
      <vt:lpstr>Marina!Print_Area</vt:lpstr>
      <vt:lpstr>'Transit Financial'!Print_Area</vt:lpstr>
      <vt:lpstr>'511 Public Works'!Print_Titles</vt:lpstr>
      <vt:lpstr>'521 Street Mtn'!Print_Titles</vt:lpstr>
      <vt:lpstr>'526 Fleet Mtn'!Print_Titles</vt:lpstr>
      <vt:lpstr>Marina!Print_Titles</vt:lpstr>
      <vt:lpstr>'Transit Financial'!Print_Titles</vt:lpstr>
    </vt:vector>
  </TitlesOfParts>
  <Company>City of Clinton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Dalton</dc:creator>
  <cp:lastModifiedBy>News</cp:lastModifiedBy>
  <cp:lastPrinted>2015-02-19T14:57:11Z</cp:lastPrinted>
  <dcterms:created xsi:type="dcterms:W3CDTF">2014-07-30T19:02:35Z</dcterms:created>
  <dcterms:modified xsi:type="dcterms:W3CDTF">2015-04-21T14:49:45Z</dcterms:modified>
</cp:coreProperties>
</file>